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1355" windowHeight="643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'Лист1'!$A$3</definedName>
    <definedName name="_xlnm.Print_Area" localSheetId="0">'Лист1'!$A$1:$U$698</definedName>
  </definedNames>
  <calcPr fullCalcOnLoad="1"/>
</workbook>
</file>

<file path=xl/sharedStrings.xml><?xml version="1.0" encoding="utf-8"?>
<sst xmlns="http://schemas.openxmlformats.org/spreadsheetml/2006/main" count="771" uniqueCount="223">
  <si>
    <t>ДЕНЬ ПЕРВЫЙ</t>
  </si>
  <si>
    <t>нетто</t>
  </si>
  <si>
    <t>продукты</t>
  </si>
  <si>
    <t>ЗАВТРАК</t>
  </si>
  <si>
    <t>Цена за 1 кг</t>
  </si>
  <si>
    <t>Стоимость единицы</t>
  </si>
  <si>
    <t>Стоимость блюда</t>
  </si>
  <si>
    <t>яйцо</t>
  </si>
  <si>
    <t>крупа манная</t>
  </si>
  <si>
    <t>молоко</t>
  </si>
  <si>
    <t>сахар</t>
  </si>
  <si>
    <t>масло сливочное</t>
  </si>
  <si>
    <t>вода</t>
  </si>
  <si>
    <t>ИТОГО:</t>
  </si>
  <si>
    <t>ОБЕД</t>
  </si>
  <si>
    <t>картофель</t>
  </si>
  <si>
    <t>морковь</t>
  </si>
  <si>
    <t>говядина</t>
  </si>
  <si>
    <t>капуста</t>
  </si>
  <si>
    <t>хлеб пшеничный</t>
  </si>
  <si>
    <t>хлеб ржаной</t>
  </si>
  <si>
    <t>ИТОГО</t>
  </si>
  <si>
    <t>ДЕНЬ ВТОРОЙ</t>
  </si>
  <si>
    <t>свекла</t>
  </si>
  <si>
    <t>О Б Е Д</t>
  </si>
  <si>
    <t>яйца</t>
  </si>
  <si>
    <t>петрушка</t>
  </si>
  <si>
    <t>лук репчатый</t>
  </si>
  <si>
    <t>творог</t>
  </si>
  <si>
    <t>какао</t>
  </si>
  <si>
    <t>ДЕНЬ ПЯТЫЙ</t>
  </si>
  <si>
    <t>сухари</t>
  </si>
  <si>
    <t>ДЕНЬ ШЕСТОЙ</t>
  </si>
  <si>
    <t>ИТОГО :</t>
  </si>
  <si>
    <t xml:space="preserve">     О Б Е Д</t>
  </si>
  <si>
    <t>масло слив</t>
  </si>
  <si>
    <t>масса</t>
  </si>
  <si>
    <t>брутто</t>
  </si>
  <si>
    <t>ДЕНЬ ТРЕТИЙ</t>
  </si>
  <si>
    <t>ЗАВТРАК:</t>
  </si>
  <si>
    <t>ДЕНЬ ЧЕТВЕРТЫЙ</t>
  </si>
  <si>
    <t>масло растит</t>
  </si>
  <si>
    <t>томат пюре</t>
  </si>
  <si>
    <t>чай с сахаром</t>
  </si>
  <si>
    <t>чай</t>
  </si>
  <si>
    <t>суп картофельный с бобовыми</t>
  </si>
  <si>
    <t>дрожжи</t>
  </si>
  <si>
    <t>макароны</t>
  </si>
  <si>
    <t>лавровый лист</t>
  </si>
  <si>
    <t>с/ф</t>
  </si>
  <si>
    <t>сухофрукты</t>
  </si>
  <si>
    <t>компот из сухофруктов</t>
  </si>
  <si>
    <t>НА 10-00</t>
  </si>
  <si>
    <t>ПОЛДНИК</t>
  </si>
  <si>
    <t>крупа рисовая</t>
  </si>
  <si>
    <t>мука пшеничная</t>
  </si>
  <si>
    <t>какао с молоком</t>
  </si>
  <si>
    <t>итого за день</t>
  </si>
  <si>
    <t>чай с лимоном</t>
  </si>
  <si>
    <t>лимон</t>
  </si>
  <si>
    <t>томат паста</t>
  </si>
  <si>
    <t>повидло</t>
  </si>
  <si>
    <t>молоко или вода</t>
  </si>
  <si>
    <t>молоко кипяченое</t>
  </si>
  <si>
    <t>лим кислота</t>
  </si>
  <si>
    <t>горошек зеленый</t>
  </si>
  <si>
    <t>картофельное пюре</t>
  </si>
  <si>
    <t>рыба тушеная в томате с овощами</t>
  </si>
  <si>
    <t xml:space="preserve">                    Петровский район</t>
  </si>
  <si>
    <t xml:space="preserve">щи из свежей капусты с картофелем </t>
  </si>
  <si>
    <t>борщ с капустой и картофелем со сметаной прокипяченной</t>
  </si>
  <si>
    <t>1 шт</t>
  </si>
  <si>
    <t>томатное пюре</t>
  </si>
  <si>
    <t>бульон или вода</t>
  </si>
  <si>
    <t>рыба минтай</t>
  </si>
  <si>
    <t>запеканка из творога со сметаной</t>
  </si>
  <si>
    <t>кислота лимонная</t>
  </si>
  <si>
    <t>макароны с сыром Российским</t>
  </si>
  <si>
    <t>сыр Российский</t>
  </si>
  <si>
    <t>кисель из сухофруктов</t>
  </si>
  <si>
    <t>крахмал</t>
  </si>
  <si>
    <t>соль</t>
  </si>
  <si>
    <t xml:space="preserve">сметана прокипяченая </t>
  </si>
  <si>
    <t xml:space="preserve">                </t>
  </si>
  <si>
    <t>кофейный напиток</t>
  </si>
  <si>
    <t>коф напиток</t>
  </si>
  <si>
    <t>горох</t>
  </si>
  <si>
    <t>на 10-00</t>
  </si>
  <si>
    <t>крупа пшено</t>
  </si>
  <si>
    <t>сметана прокипяченная</t>
  </si>
  <si>
    <t>напиток лимонный</t>
  </si>
  <si>
    <t>лимоны</t>
  </si>
  <si>
    <t>котлета из говядины</t>
  </si>
  <si>
    <t>соус</t>
  </si>
  <si>
    <t xml:space="preserve">средняя  </t>
  </si>
  <si>
    <t>суп картофельный с макаронными изделиями</t>
  </si>
  <si>
    <t>каша вязкая рисовая</t>
  </si>
  <si>
    <t>стоимость</t>
  </si>
  <si>
    <t>витамины</t>
  </si>
  <si>
    <t>B1</t>
  </si>
  <si>
    <t>B2</t>
  </si>
  <si>
    <t>C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</si>
  <si>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</si>
  <si>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</si>
  <si>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</si>
  <si>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</si>
  <si>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</si>
  <si>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</t>
  </si>
  <si>
    <t>Ca</t>
  </si>
  <si>
    <t>Fe</t>
  </si>
  <si>
    <t>ДЕНЬ СЕДЬМОЙ</t>
  </si>
  <si>
    <t>ДЕНЬ ВОСЬМОЙ</t>
  </si>
  <si>
    <t>ДЕНЬ ДЕВЯТЫЙ</t>
  </si>
  <si>
    <t>ДЕНЬ ДЕСЯТЫЙ</t>
  </si>
  <si>
    <t>прием пищи,наименование блюда</t>
  </si>
  <si>
    <t>№ рецептуры</t>
  </si>
  <si>
    <t>масса порции</t>
  </si>
  <si>
    <t>50/120</t>
  </si>
  <si>
    <t>120/8</t>
  </si>
  <si>
    <t>50/30</t>
  </si>
  <si>
    <t>204,,5</t>
  </si>
  <si>
    <t>Каша вязкая молочная из риса и пшена "Дружба"</t>
  </si>
  <si>
    <t>фрукты свежие (или сок фруктовый)</t>
  </si>
  <si>
    <t>1 шт (150)</t>
  </si>
  <si>
    <t>яйцо вареное</t>
  </si>
  <si>
    <t>715/717</t>
  </si>
  <si>
    <t>тесто для пельменей</t>
  </si>
  <si>
    <t>масса фарша</t>
  </si>
  <si>
    <t>масло растительное</t>
  </si>
  <si>
    <t>птица, тушенная в сметаннном соусе</t>
  </si>
  <si>
    <t>мясо птицы</t>
  </si>
  <si>
    <t>сметана</t>
  </si>
  <si>
    <t>бульон или отвар</t>
  </si>
  <si>
    <t>крупа гречневая</t>
  </si>
  <si>
    <t>каша жидкая молочная из манной крупы</t>
  </si>
  <si>
    <t>макароны отварные с овощами</t>
  </si>
  <si>
    <t>сосиска или сарделька отварная</t>
  </si>
  <si>
    <t>1 шт (50)</t>
  </si>
  <si>
    <t>рагу из птицы</t>
  </si>
  <si>
    <t>бройлер</t>
  </si>
  <si>
    <t>пюре томатное</t>
  </si>
  <si>
    <t>булочка домашняя</t>
  </si>
  <si>
    <t>свекла тушеная</t>
  </si>
  <si>
    <t>уха с перловой крупой</t>
  </si>
  <si>
    <t>крупа перловая</t>
  </si>
  <si>
    <t>каша рассыпчатая гречневая</t>
  </si>
  <si>
    <t>напиток фруктовый</t>
  </si>
  <si>
    <t>сок фруктовый</t>
  </si>
  <si>
    <t>итого</t>
  </si>
  <si>
    <t>итого  за день</t>
  </si>
  <si>
    <t>150/10</t>
  </si>
  <si>
    <t xml:space="preserve">молоко  </t>
  </si>
  <si>
    <t xml:space="preserve">оладьи с повидлом </t>
  </si>
  <si>
    <t xml:space="preserve">мука пшеничная </t>
  </si>
  <si>
    <t>Чай с сахаром</t>
  </si>
  <si>
    <t>Российским</t>
  </si>
  <si>
    <t>Итого</t>
  </si>
  <si>
    <t>соль йодированная</t>
  </si>
  <si>
    <t>Пирожок с повидлом</t>
  </si>
  <si>
    <t>тефтели из говядины 2 вариант</t>
  </si>
  <si>
    <t>кондитерское изделие</t>
  </si>
  <si>
    <t>ряженка</t>
  </si>
  <si>
    <t>Свежий помидор</t>
  </si>
  <si>
    <t>Свежий огурец</t>
  </si>
  <si>
    <t xml:space="preserve">фрукты свежие </t>
  </si>
  <si>
    <t xml:space="preserve">1 шт </t>
  </si>
  <si>
    <t>фрукты свежие</t>
  </si>
  <si>
    <t xml:space="preserve"> р/ масло </t>
  </si>
  <si>
    <t>вода для теста</t>
  </si>
  <si>
    <t>вода для фарша</t>
  </si>
  <si>
    <t>-</t>
  </si>
  <si>
    <t>крупа пшенная</t>
  </si>
  <si>
    <t>суп картофельный с рисовой крупой, с томатом</t>
  </si>
  <si>
    <t>раст. масло</t>
  </si>
  <si>
    <t>томатная паста</t>
  </si>
  <si>
    <t>омлет натуральный</t>
  </si>
  <si>
    <t>икра кабачковая (консервы)</t>
  </si>
  <si>
    <t>икра кабачковая</t>
  </si>
  <si>
    <t>хлеб пшеничный со сливочным маслом, повидлом</t>
  </si>
  <si>
    <t>20,7,5</t>
  </si>
  <si>
    <t>сл. масло</t>
  </si>
  <si>
    <t>итого:</t>
  </si>
  <si>
    <t>вареники с картофелем</t>
  </si>
  <si>
    <t>борщ сибирский</t>
  </si>
  <si>
    <t>плов из птицы</t>
  </si>
  <si>
    <t>птица бройлер</t>
  </si>
  <si>
    <t>капуста свежая</t>
  </si>
  <si>
    <t>фасоль</t>
  </si>
  <si>
    <t>растительное масло</t>
  </si>
  <si>
    <t>мука на подпыл</t>
  </si>
  <si>
    <t>масса теста</t>
  </si>
  <si>
    <t>суп картофельный с мясными фрикадельками</t>
  </si>
  <si>
    <t xml:space="preserve">масло сливочное </t>
  </si>
  <si>
    <t>сметана пркипяченная</t>
  </si>
  <si>
    <t>мука</t>
  </si>
  <si>
    <t>суп картофельный с клецками</t>
  </si>
  <si>
    <t>клецки</t>
  </si>
  <si>
    <t>кондитерское изделие печенье</t>
  </si>
  <si>
    <t>итого за 10 дней</t>
  </si>
  <si>
    <r>
      <t xml:space="preserve">                                                                                                                                      </t>
    </r>
    <r>
      <rPr>
        <b/>
        <sz val="12"/>
        <rFont val="Arial Narrow"/>
        <family val="2"/>
      </rPr>
      <t xml:space="preserve">                    Полдник</t>
    </r>
  </si>
  <si>
    <t>без фруктов,огурца</t>
  </si>
  <si>
    <t>соус томатный</t>
  </si>
  <si>
    <t>каша рассыпчатая ячневая</t>
  </si>
  <si>
    <t>крупа ячневая</t>
  </si>
  <si>
    <t>каша вязкая кукурузная</t>
  </si>
  <si>
    <t>крупа кукурузная</t>
  </si>
  <si>
    <t>ватрушка створогом</t>
  </si>
  <si>
    <t>ванилин</t>
  </si>
  <si>
    <t>каша вязкая геркулесовая</t>
  </si>
  <si>
    <t>хлопья овсяные геркулесовые</t>
  </si>
  <si>
    <t>каша рассыпчатая пшеничная</t>
  </si>
  <si>
    <t>крупа пшеничная</t>
  </si>
  <si>
    <t>коржик молочный</t>
  </si>
  <si>
    <t>натрий двууглекислый</t>
  </si>
  <si>
    <t>какао с молоком сгущенным</t>
  </si>
  <si>
    <t>молоко сгущенное</t>
  </si>
  <si>
    <t>Масло сливочное Крестьянское</t>
  </si>
  <si>
    <t>Масло сливочное крестьянское</t>
  </si>
  <si>
    <t>Сыр Российский</t>
  </si>
  <si>
    <t xml:space="preserve">сыр Российский </t>
  </si>
  <si>
    <t>пельмени из говядины</t>
  </si>
  <si>
    <t>каша вязкая пшенная</t>
  </si>
  <si>
    <t>котлета рыбная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</si>
</sst>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&quot;р.&quot;_-;\-* #,##0.0&quot;р.&quot;_-;_-* &quot;-&quot;??&quot;р.&quot;_-;_-@_-"/>
    <numFmt numFmtId="178" formatCode="_-* #,##0.000&quot;р.&quot;_-;\-* #,##0.000&quot;р.&quot;_-;_-* &quot;-&quot;??&quot;р.&quot;_-;_-@_-"/>
    <numFmt numFmtId="179" formatCode="#,##0.00_ ;\-#,##0.00\ "/>
    <numFmt numFmtId="180" formatCode="#,##0.00&quot;р.&quot;"/>
    <numFmt numFmtId="181" formatCode="#,##0.00_р_."/>
    <numFmt numFmtId="182" formatCode="0.000"/>
    <numFmt numFmtId="183" formatCode="0.0000"/>
    <numFmt numFmtId="184" formatCode="[$-FC19]d\ mmmm\ yyyy\ &quot;г.&quot;"/>
    <numFmt numFmtId="185" formatCode="#,##0.000&quot;р.&quot;;[Red]\-#,##0.000&quot;р.&quot;"/>
    <numFmt numFmtId="186" formatCode="#,##0.0000&quot;р.&quot;;[Red]\-#,##0.0000&quot;р.&quot;"/>
    <numFmt numFmtId="187" formatCode="#,##0.000_р_."/>
    <numFmt numFmtId="188" formatCode="#,##0.0000_р_."/>
    <numFmt numFmtId="189" formatCode="#,##0.00_ ;[Red]\-#,##0.00\ "/>
  </numFmts>
  <fonts count="51">
    <font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name val="Arial Narrow"/>
      <family val="2"/>
    </font>
    <font>
      <sz val="14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sz val="18"/>
      <name val="Arial Cyr"/>
      <family val="0"/>
    </font>
    <font>
      <b/>
      <sz val="2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1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top" wrapText="1"/>
    </xf>
    <xf numFmtId="167" fontId="7" fillId="0" borderId="12" xfId="43" applyNumberFormat="1" applyFont="1" applyBorder="1" applyAlignment="1">
      <alignment horizontal="center" vertical="top" wrapText="1"/>
    </xf>
    <xf numFmtId="167" fontId="7" fillId="0" borderId="11" xfId="43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167" fontId="7" fillId="0" borderId="11" xfId="43" applyNumberFormat="1" applyFont="1" applyBorder="1" applyAlignment="1">
      <alignment horizontal="right" vertical="top" wrapText="1"/>
    </xf>
    <xf numFmtId="170" fontId="7" fillId="0" borderId="11" xfId="43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170" fontId="7" fillId="0" borderId="12" xfId="43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167" fontId="8" fillId="0" borderId="11" xfId="43" applyNumberFormat="1" applyFont="1" applyBorder="1" applyAlignment="1">
      <alignment horizontal="center" vertical="top" wrapText="1"/>
    </xf>
    <xf numFmtId="167" fontId="8" fillId="0" borderId="11" xfId="43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center" vertical="top" wrapText="1"/>
    </xf>
    <xf numFmtId="170" fontId="8" fillId="0" borderId="0" xfId="43" applyFont="1" applyBorder="1" applyAlignment="1">
      <alignment horizontal="center" vertical="top" wrapText="1"/>
    </xf>
    <xf numFmtId="170" fontId="7" fillId="0" borderId="14" xfId="43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170" fontId="8" fillId="0" borderId="11" xfId="43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right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170" fontId="8" fillId="0" borderId="0" xfId="43" applyFont="1" applyBorder="1" applyAlignment="1">
      <alignment vertical="top" wrapText="1"/>
    </xf>
    <xf numFmtId="0" fontId="8" fillId="0" borderId="0" xfId="0" applyNumberFormat="1" applyFont="1" applyAlignment="1">
      <alignment horizontal="left"/>
    </xf>
    <xf numFmtId="170" fontId="7" fillId="0" borderId="11" xfId="43" applyFont="1" applyBorder="1" applyAlignment="1">
      <alignment vertical="top" wrapText="1"/>
    </xf>
    <xf numFmtId="170" fontId="8" fillId="0" borderId="11" xfId="43" applyFont="1" applyBorder="1" applyAlignment="1">
      <alignment vertical="top" wrapText="1"/>
    </xf>
    <xf numFmtId="0" fontId="8" fillId="0" borderId="11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shrinkToFit="1"/>
    </xf>
    <xf numFmtId="0" fontId="7" fillId="0" borderId="0" xfId="0" applyNumberFormat="1" applyFont="1" applyAlignment="1">
      <alignment horizontal="center"/>
    </xf>
    <xf numFmtId="167" fontId="8" fillId="0" borderId="14" xfId="43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vertical="top" wrapText="1"/>
    </xf>
    <xf numFmtId="166" fontId="8" fillId="0" borderId="11" xfId="0" applyNumberFormat="1" applyFont="1" applyBorder="1" applyAlignment="1">
      <alignment horizontal="center"/>
    </xf>
    <xf numFmtId="170" fontId="8" fillId="0" borderId="11" xfId="43" applyFont="1" applyBorder="1" applyAlignment="1">
      <alignment horizontal="center"/>
    </xf>
    <xf numFmtId="170" fontId="8" fillId="0" borderId="12" xfId="43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170" fontId="7" fillId="0" borderId="11" xfId="43" applyNumberFormat="1" applyFont="1" applyBorder="1" applyAlignment="1">
      <alignment horizontal="center" vertical="top" wrapText="1"/>
    </xf>
    <xf numFmtId="0" fontId="7" fillId="0" borderId="11" xfId="43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167" fontId="7" fillId="0" borderId="11" xfId="43" applyNumberFormat="1" applyFont="1" applyBorder="1" applyAlignment="1">
      <alignment vertical="top" wrapText="1"/>
    </xf>
    <xf numFmtId="167" fontId="8" fillId="0" borderId="11" xfId="43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78" fontId="7" fillId="0" borderId="11" xfId="43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/>
    </xf>
    <xf numFmtId="170" fontId="8" fillId="0" borderId="14" xfId="43" applyFont="1" applyBorder="1" applyAlignment="1">
      <alignment vertical="top" wrapText="1"/>
    </xf>
    <xf numFmtId="170" fontId="8" fillId="0" borderId="11" xfId="43" applyFont="1" applyBorder="1" applyAlignment="1">
      <alignment horizontal="center" wrapText="1"/>
    </xf>
    <xf numFmtId="0" fontId="8" fillId="0" borderId="11" xfId="43" applyNumberFormat="1" applyFont="1" applyBorder="1" applyAlignment="1">
      <alignment horizontal="center" vertical="top" wrapText="1"/>
    </xf>
    <xf numFmtId="0" fontId="8" fillId="0" borderId="11" xfId="43" applyNumberFormat="1" applyFont="1" applyBorder="1" applyAlignment="1">
      <alignment horizontal="center" wrapText="1"/>
    </xf>
    <xf numFmtId="180" fontId="7" fillId="0" borderId="11" xfId="43" applyNumberFormat="1" applyFont="1" applyBorder="1" applyAlignment="1">
      <alignment horizontal="center" vertical="top" wrapText="1"/>
    </xf>
    <xf numFmtId="167" fontId="7" fillId="0" borderId="11" xfId="43" applyNumberFormat="1" applyFont="1" applyBorder="1" applyAlignment="1">
      <alignment horizontal="center" wrapText="1"/>
    </xf>
    <xf numFmtId="0" fontId="8" fillId="0" borderId="11" xfId="43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/>
    </xf>
    <xf numFmtId="180" fontId="8" fillId="0" borderId="11" xfId="43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 vertical="center"/>
    </xf>
    <xf numFmtId="170" fontId="8" fillId="0" borderId="11" xfId="43" applyFont="1" applyBorder="1" applyAlignment="1">
      <alignment wrapText="1"/>
    </xf>
    <xf numFmtId="181" fontId="7" fillId="0" borderId="11" xfId="0" applyNumberFormat="1" applyFont="1" applyBorder="1" applyAlignment="1">
      <alignment horizontal="center" vertical="top" wrapText="1"/>
    </xf>
    <xf numFmtId="181" fontId="7" fillId="0" borderId="11" xfId="43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top" wrapText="1"/>
    </xf>
    <xf numFmtId="179" fontId="7" fillId="0" borderId="11" xfId="43" applyNumberFormat="1" applyFont="1" applyBorder="1" applyAlignment="1">
      <alignment horizontal="center" vertical="top" wrapText="1"/>
    </xf>
    <xf numFmtId="167" fontId="0" fillId="0" borderId="0" xfId="0" applyNumberFormat="1" applyFont="1" applyAlignment="1">
      <alignment/>
    </xf>
    <xf numFmtId="0" fontId="7" fillId="0" borderId="14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/>
    </xf>
    <xf numFmtId="170" fontId="8" fillId="0" borderId="11" xfId="43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shrinkToFit="1"/>
    </xf>
    <xf numFmtId="170" fontId="8" fillId="0" borderId="11" xfId="43" applyFont="1" applyBorder="1" applyAlignment="1">
      <alignment/>
    </xf>
    <xf numFmtId="0" fontId="8" fillId="0" borderId="11" xfId="43" applyNumberFormat="1" applyFont="1" applyBorder="1" applyAlignment="1">
      <alignment/>
    </xf>
    <xf numFmtId="170" fontId="8" fillId="0" borderId="11" xfId="43" applyNumberFormat="1" applyFont="1" applyBorder="1" applyAlignment="1">
      <alignment/>
    </xf>
    <xf numFmtId="170" fontId="7" fillId="0" borderId="12" xfId="43" applyFont="1" applyBorder="1" applyAlignment="1">
      <alignment horizontal="center" vertical="center" wrapText="1"/>
    </xf>
    <xf numFmtId="167" fontId="7" fillId="0" borderId="11" xfId="43" applyNumberFormat="1" applyFont="1" applyBorder="1" applyAlignment="1">
      <alignment horizontal="right" vertical="center" wrapText="1"/>
    </xf>
    <xf numFmtId="0" fontId="8" fillId="0" borderId="14" xfId="43" applyNumberFormat="1" applyFont="1" applyBorder="1" applyAlignment="1">
      <alignment vertical="top" wrapText="1"/>
    </xf>
    <xf numFmtId="167" fontId="7" fillId="0" borderId="11" xfId="43" applyNumberFormat="1" applyFont="1" applyFill="1" applyBorder="1" applyAlignment="1">
      <alignment horizontal="center" vertical="top" wrapText="1"/>
    </xf>
    <xf numFmtId="167" fontId="8" fillId="0" borderId="11" xfId="43" applyNumberFormat="1" applyFont="1" applyBorder="1" applyAlignment="1">
      <alignment/>
    </xf>
    <xf numFmtId="180" fontId="8" fillId="0" borderId="11" xfId="43" applyNumberFormat="1" applyFont="1" applyBorder="1" applyAlignment="1">
      <alignment/>
    </xf>
    <xf numFmtId="0" fontId="0" fillId="0" borderId="0" xfId="0" applyNumberFormat="1" applyAlignment="1">
      <alignment/>
    </xf>
    <xf numFmtId="176" fontId="8" fillId="0" borderId="11" xfId="43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170" fontId="1" fillId="0" borderId="0" xfId="0" applyNumberFormat="1" applyFont="1" applyAlignment="1">
      <alignment/>
    </xf>
    <xf numFmtId="170" fontId="7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Border="1" applyAlignment="1">
      <alignment/>
    </xf>
    <xf numFmtId="0" fontId="15" fillId="0" borderId="11" xfId="0" applyNumberFormat="1" applyFont="1" applyBorder="1" applyAlignment="1">
      <alignment horizontal="center" vertical="top" wrapText="1"/>
    </xf>
    <xf numFmtId="0" fontId="16" fillId="0" borderId="11" xfId="0" applyNumberFormat="1" applyFont="1" applyBorder="1" applyAlignment="1">
      <alignment horizontal="right" vertical="top" wrapText="1"/>
    </xf>
    <xf numFmtId="170" fontId="16" fillId="0" borderId="11" xfId="43" applyFont="1" applyBorder="1" applyAlignment="1">
      <alignment horizontal="right" vertical="top" wrapText="1"/>
    </xf>
    <xf numFmtId="170" fontId="7" fillId="0" borderId="14" xfId="43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70" fontId="7" fillId="0" borderId="14" xfId="43" applyFont="1" applyBorder="1" applyAlignment="1">
      <alignment horizontal="center" vertical="top" wrapText="1"/>
    </xf>
    <xf numFmtId="170" fontId="7" fillId="0" borderId="15" xfId="43" applyFont="1" applyBorder="1" applyAlignment="1">
      <alignment horizontal="center" vertical="top" wrapText="1"/>
    </xf>
    <xf numFmtId="170" fontId="7" fillId="0" borderId="12" xfId="43" applyFont="1" applyBorder="1" applyAlignment="1">
      <alignment horizontal="center" vertical="top" wrapText="1"/>
    </xf>
    <xf numFmtId="167" fontId="7" fillId="0" borderId="14" xfId="43" applyNumberFormat="1" applyFont="1" applyBorder="1" applyAlignment="1">
      <alignment horizontal="center" vertical="top" wrapText="1"/>
    </xf>
    <xf numFmtId="167" fontId="7" fillId="0" borderId="15" xfId="43" applyNumberFormat="1" applyFont="1" applyBorder="1" applyAlignment="1">
      <alignment horizontal="center" vertical="top" wrapText="1"/>
    </xf>
    <xf numFmtId="167" fontId="7" fillId="0" borderId="12" xfId="43" applyNumberFormat="1" applyFont="1" applyBorder="1" applyAlignment="1">
      <alignment horizontal="center" vertical="top" wrapText="1"/>
    </xf>
    <xf numFmtId="167" fontId="7" fillId="0" borderId="14" xfId="0" applyNumberFormat="1" applyFont="1" applyBorder="1" applyAlignment="1">
      <alignment horizontal="center" vertical="top" wrapText="1"/>
    </xf>
    <xf numFmtId="167" fontId="7" fillId="0" borderId="15" xfId="0" applyNumberFormat="1" applyFont="1" applyBorder="1" applyAlignment="1">
      <alignment horizontal="center" vertical="top" wrapText="1"/>
    </xf>
    <xf numFmtId="167" fontId="7" fillId="0" borderId="12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 vertical="top" wrapText="1"/>
    </xf>
    <xf numFmtId="0" fontId="15" fillId="0" borderId="15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0" fontId="7" fillId="0" borderId="11" xfId="43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7" fontId="7" fillId="0" borderId="14" xfId="43" applyNumberFormat="1" applyFont="1" applyBorder="1" applyAlignment="1">
      <alignment horizontal="right" vertical="top" wrapText="1"/>
    </xf>
    <xf numFmtId="167" fontId="7" fillId="0" borderId="15" xfId="43" applyNumberFormat="1" applyFont="1" applyBorder="1" applyAlignment="1">
      <alignment horizontal="right" vertical="top" wrapText="1"/>
    </xf>
    <xf numFmtId="167" fontId="7" fillId="0" borderId="12" xfId="43" applyNumberFormat="1" applyFont="1" applyBorder="1" applyAlignment="1">
      <alignment horizontal="right" vertical="top" wrapText="1"/>
    </xf>
    <xf numFmtId="0" fontId="7" fillId="0" borderId="0" xfId="0" applyNumberFormat="1" applyFont="1" applyAlignment="1">
      <alignment horizontal="center"/>
    </xf>
    <xf numFmtId="0" fontId="8" fillId="0" borderId="2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170" fontId="7" fillId="0" borderId="15" xfId="43" applyFont="1" applyBorder="1" applyAlignment="1">
      <alignment horizontal="right" vertical="top" wrapText="1"/>
    </xf>
    <xf numFmtId="170" fontId="7" fillId="0" borderId="12" xfId="43" applyFont="1" applyBorder="1" applyAlignment="1">
      <alignment horizontal="right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167" fontId="7" fillId="0" borderId="11" xfId="43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23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70" fontId="7" fillId="0" borderId="14" xfId="43" applyNumberFormat="1" applyFont="1" applyBorder="1" applyAlignment="1">
      <alignment horizontal="center" vertical="top" wrapText="1"/>
    </xf>
    <xf numFmtId="170" fontId="7" fillId="0" borderId="15" xfId="43" applyNumberFormat="1" applyFont="1" applyBorder="1" applyAlignment="1">
      <alignment horizontal="center" vertical="top" wrapText="1"/>
    </xf>
    <xf numFmtId="170" fontId="7" fillId="0" borderId="12" xfId="43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0" fontId="7" fillId="0" borderId="14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1" fontId="7" fillId="0" borderId="14" xfId="43" applyNumberFormat="1" applyFont="1" applyBorder="1" applyAlignment="1">
      <alignment horizontal="center" vertical="top" wrapText="1"/>
    </xf>
    <xf numFmtId="181" fontId="7" fillId="0" borderId="15" xfId="43" applyNumberFormat="1" applyFont="1" applyBorder="1" applyAlignment="1">
      <alignment horizontal="center" vertical="top" wrapText="1"/>
    </xf>
    <xf numFmtId="181" fontId="7" fillId="0" borderId="12" xfId="43" applyNumberFormat="1" applyFont="1" applyBorder="1" applyAlignment="1">
      <alignment horizontal="center" vertical="top" wrapText="1"/>
    </xf>
    <xf numFmtId="170" fontId="8" fillId="0" borderId="14" xfId="43" applyFont="1" applyBorder="1" applyAlignment="1">
      <alignment horizontal="center" vertical="top" wrapText="1"/>
    </xf>
    <xf numFmtId="170" fontId="8" fillId="0" borderId="15" xfId="43" applyFont="1" applyBorder="1" applyAlignment="1">
      <alignment horizontal="center" vertical="top" wrapText="1"/>
    </xf>
    <xf numFmtId="170" fontId="8" fillId="0" borderId="12" xfId="43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1" xfId="0" applyNumberFormat="1" applyFont="1" applyBorder="1" applyAlignment="1">
      <alignment/>
    </xf>
    <xf numFmtId="0" fontId="8" fillId="0" borderId="18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top" wrapText="1"/>
    </xf>
    <xf numFmtId="170" fontId="7" fillId="0" borderId="14" xfId="0" applyNumberFormat="1" applyFont="1" applyBorder="1" applyAlignment="1">
      <alignment horizontal="center" vertical="top"/>
    </xf>
    <xf numFmtId="170" fontId="7" fillId="0" borderId="15" xfId="0" applyNumberFormat="1" applyFont="1" applyBorder="1" applyAlignment="1">
      <alignment horizontal="center" vertical="top"/>
    </xf>
    <xf numFmtId="170" fontId="7" fillId="0" borderId="12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0</xdr:rowOff>
    </xdr:from>
    <xdr:to>
      <xdr:col>20</xdr:col>
      <xdr:colOff>123825</xdr:colOff>
      <xdr:row>48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6363950" cy="1273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98"/>
  <sheetViews>
    <sheetView tabSelected="1" view="pageBreakPreview" zoomScale="75" zoomScaleNormal="75" zoomScaleSheetLayoutView="75" zoomScalePageLayoutView="0" workbookViewId="0" topLeftCell="A19">
      <selection activeCell="D11" sqref="D11"/>
    </sheetView>
  </sheetViews>
  <sheetFormatPr defaultColWidth="9.00390625" defaultRowHeight="12.75"/>
  <cols>
    <col min="1" max="1" width="9.00390625" style="6" customWidth="1"/>
    <col min="2" max="2" width="20.125" style="6" customWidth="1"/>
    <col min="3" max="3" width="8.125" style="6" customWidth="1"/>
    <col min="4" max="4" width="22.25390625" style="6" customWidth="1"/>
    <col min="5" max="5" width="8.75390625" style="6" customWidth="1"/>
    <col min="6" max="6" width="7.625" style="6" customWidth="1"/>
    <col min="7" max="7" width="10.75390625" style="6" customWidth="1"/>
    <col min="8" max="8" width="9.00390625" style="6" customWidth="1"/>
    <col min="9" max="9" width="12.625" style="6" customWidth="1"/>
    <col min="10" max="10" width="8.75390625" style="6" customWidth="1"/>
    <col min="11" max="12" width="10.625" style="6" bestFit="1" customWidth="1"/>
    <col min="13" max="13" width="11.625" style="6" customWidth="1"/>
    <col min="14" max="14" width="9.00390625" style="6" customWidth="1"/>
    <col min="15" max="16" width="9.125" style="6" customWidth="1"/>
    <col min="17" max="17" width="12.00390625" style="6" bestFit="1" customWidth="1"/>
    <col min="18" max="18" width="10.75390625" style="6" customWidth="1"/>
    <col min="19" max="16384" width="9.125" style="6" customWidth="1"/>
  </cols>
  <sheetData>
    <row r="1" ht="12.75"/>
    <row r="2" ht="12.75"/>
    <row r="3" spans="1:8" s="3" customFormat="1" ht="12.75">
      <c r="A3" s="210"/>
      <c r="B3" s="210"/>
      <c r="C3" s="210"/>
      <c r="D3" s="2"/>
      <c r="H3" s="1"/>
    </row>
    <row r="4" spans="1:8" s="3" customFormat="1" ht="12.75">
      <c r="A4" s="210"/>
      <c r="B4" s="210"/>
      <c r="C4" s="210"/>
      <c r="D4" s="2"/>
      <c r="H4" s="1"/>
    </row>
    <row r="5" spans="1:8" s="3" customFormat="1" ht="12.75">
      <c r="A5" s="2"/>
      <c r="B5" s="2"/>
      <c r="H5" s="1"/>
    </row>
    <row r="6" spans="1:20" s="3" customFormat="1" ht="18">
      <c r="A6" s="210"/>
      <c r="B6" s="210"/>
      <c r="C6" s="210"/>
      <c r="H6" s="1"/>
      <c r="K6" s="136"/>
      <c r="L6" s="136"/>
      <c r="M6" s="136"/>
      <c r="N6" s="136"/>
      <c r="Q6" s="136"/>
      <c r="R6" s="136"/>
      <c r="S6" s="136"/>
      <c r="T6" s="136"/>
    </row>
    <row r="7" spans="1:20" s="3" customFormat="1" ht="18">
      <c r="A7" s="20"/>
      <c r="B7" s="20"/>
      <c r="C7" s="9"/>
      <c r="D7" s="9"/>
      <c r="E7" s="9"/>
      <c r="F7" s="9"/>
      <c r="G7" s="9"/>
      <c r="H7" s="9"/>
      <c r="K7" s="136"/>
      <c r="L7" s="136"/>
      <c r="M7" s="136"/>
      <c r="N7" s="136"/>
      <c r="O7" s="77"/>
      <c r="P7" s="77"/>
      <c r="Q7" s="136"/>
      <c r="R7" s="136"/>
      <c r="S7" s="136"/>
      <c r="T7" s="136"/>
    </row>
    <row r="8" spans="1:20" s="3" customFormat="1" ht="18">
      <c r="A8" s="9"/>
      <c r="B8" s="9"/>
      <c r="C8" s="21"/>
      <c r="D8" s="9"/>
      <c r="E8" s="9"/>
      <c r="F8" s="9"/>
      <c r="G8" s="9"/>
      <c r="H8" s="9"/>
      <c r="I8" s="4"/>
      <c r="K8" s="136"/>
      <c r="L8" s="136"/>
      <c r="M8" s="136"/>
      <c r="N8" s="136"/>
      <c r="O8" s="77"/>
      <c r="P8" s="77"/>
      <c r="Q8" s="136"/>
      <c r="R8" s="136"/>
      <c r="S8" s="136"/>
      <c r="T8" s="136"/>
    </row>
    <row r="9" spans="1:20" s="3" customFormat="1" ht="18">
      <c r="A9" s="9"/>
      <c r="B9" s="9"/>
      <c r="C9" s="21"/>
      <c r="D9" s="9"/>
      <c r="E9" s="9"/>
      <c r="F9" s="9"/>
      <c r="G9" s="9"/>
      <c r="H9" s="9"/>
      <c r="I9" s="4"/>
      <c r="K9" s="136"/>
      <c r="L9" s="136"/>
      <c r="M9" s="136"/>
      <c r="N9" s="136"/>
      <c r="O9" s="77"/>
      <c r="P9" s="77"/>
      <c r="Q9" s="136"/>
      <c r="R9" s="136"/>
      <c r="S9" s="136"/>
      <c r="T9" s="136"/>
    </row>
    <row r="10" spans="1:20" s="3" customFormat="1" ht="18">
      <c r="A10" s="9"/>
      <c r="B10" s="9"/>
      <c r="C10" s="21"/>
      <c r="D10" s="9"/>
      <c r="E10" s="9"/>
      <c r="F10" s="9"/>
      <c r="G10" s="9"/>
      <c r="H10" s="9"/>
      <c r="I10" s="4"/>
      <c r="K10" s="136"/>
      <c r="L10" s="136"/>
      <c r="M10" s="136"/>
      <c r="N10" s="136"/>
      <c r="O10" s="77"/>
      <c r="P10" s="77"/>
      <c r="Q10" s="136"/>
      <c r="R10" s="136"/>
      <c r="S10" s="136"/>
      <c r="T10" s="136"/>
    </row>
    <row r="11" spans="1:17" s="3" customFormat="1" ht="15">
      <c r="A11" s="9"/>
      <c r="B11" s="9"/>
      <c r="C11" s="21"/>
      <c r="D11" s="9"/>
      <c r="E11" s="9"/>
      <c r="F11" s="9"/>
      <c r="G11" s="9"/>
      <c r="H11" s="9"/>
      <c r="I11" s="4"/>
      <c r="K11" s="77"/>
      <c r="L11" s="77"/>
      <c r="M11" s="77"/>
      <c r="N11" s="77"/>
      <c r="O11" s="77"/>
      <c r="P11" s="77"/>
      <c r="Q11" s="77"/>
    </row>
    <row r="12" spans="1:17" s="5" customFormat="1" ht="36.75">
      <c r="A12" s="20"/>
      <c r="B12" s="20"/>
      <c r="C12" s="15"/>
      <c r="D12" s="141"/>
      <c r="E12" s="137"/>
      <c r="F12" s="137"/>
      <c r="G12" s="137"/>
      <c r="H12" s="137"/>
      <c r="I12" s="138"/>
      <c r="K12" s="10"/>
      <c r="L12" s="10"/>
      <c r="M12" s="10"/>
      <c r="N12" s="10"/>
      <c r="O12" s="10"/>
      <c r="P12" s="10"/>
      <c r="Q12" s="10"/>
    </row>
    <row r="13" spans="1:17" s="5" customFormat="1" ht="29.25">
      <c r="A13" s="1"/>
      <c r="B13" s="1"/>
      <c r="D13" s="138"/>
      <c r="E13" s="138"/>
      <c r="F13" s="138"/>
      <c r="G13" s="138"/>
      <c r="H13" s="138"/>
      <c r="I13" s="138"/>
      <c r="K13" s="10"/>
      <c r="L13" s="10"/>
      <c r="M13" s="10"/>
      <c r="N13" s="10"/>
      <c r="O13" s="10"/>
      <c r="P13" s="10"/>
      <c r="Q13" s="10"/>
    </row>
    <row r="14" spans="1:17" s="5" customFormat="1" ht="29.25">
      <c r="A14" s="1"/>
      <c r="B14" s="1"/>
      <c r="D14" s="139"/>
      <c r="E14" s="139"/>
      <c r="F14" s="139"/>
      <c r="G14" s="139"/>
      <c r="H14" s="138"/>
      <c r="I14" s="138"/>
      <c r="K14" s="10"/>
      <c r="L14" s="10"/>
      <c r="M14" s="10"/>
      <c r="N14" s="10"/>
      <c r="O14" s="10"/>
      <c r="P14" s="10"/>
      <c r="Q14" s="10"/>
    </row>
    <row r="15" spans="1:17" s="5" customFormat="1" ht="15">
      <c r="A15" s="1"/>
      <c r="B15" s="1"/>
      <c r="K15" s="10"/>
      <c r="L15" s="10"/>
      <c r="M15" s="10"/>
      <c r="N15" s="10"/>
      <c r="O15" s="10"/>
      <c r="P15" s="10"/>
      <c r="Q15" s="10"/>
    </row>
    <row r="16" spans="1:17" ht="15">
      <c r="A16" s="5"/>
      <c r="B16" s="5"/>
      <c r="C16" s="5"/>
      <c r="D16" s="5"/>
      <c r="E16" s="5"/>
      <c r="F16" s="5"/>
      <c r="K16" s="10"/>
      <c r="L16" s="10"/>
      <c r="M16" s="10"/>
      <c r="N16" s="10"/>
      <c r="O16" s="10"/>
      <c r="P16" s="10"/>
      <c r="Q16" s="10"/>
    </row>
    <row r="17" spans="11:17" ht="15">
      <c r="K17" s="10"/>
      <c r="L17" s="10"/>
      <c r="M17" s="10"/>
      <c r="N17" s="10"/>
      <c r="O17" s="10"/>
      <c r="P17" s="10"/>
      <c r="Q17" s="10"/>
    </row>
    <row r="18" spans="6:17" ht="15">
      <c r="F18" s="11"/>
      <c r="K18" s="10"/>
      <c r="L18" s="10"/>
      <c r="M18" s="10"/>
      <c r="N18" s="10"/>
      <c r="O18" s="10"/>
      <c r="P18" s="10"/>
      <c r="Q18" s="10"/>
    </row>
    <row r="19" spans="11:17" ht="15">
      <c r="K19" s="10"/>
      <c r="L19" s="10"/>
      <c r="M19" s="10"/>
      <c r="N19" s="10"/>
      <c r="O19" s="10"/>
      <c r="P19" s="10"/>
      <c r="Q19" s="10"/>
    </row>
    <row r="20" spans="1:17" ht="23.2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0"/>
      <c r="N20" s="10"/>
      <c r="O20" s="10"/>
      <c r="P20" s="10"/>
      <c r="Q20" s="10"/>
    </row>
    <row r="21" spans="1:17" ht="23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0"/>
      <c r="N21" s="10"/>
      <c r="O21" s="10"/>
      <c r="P21" s="10"/>
      <c r="Q21" s="10"/>
    </row>
    <row r="22" spans="1:12" ht="23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</row>
    <row r="23" spans="1:12" ht="23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spans="1:12" ht="23.2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</row>
    <row r="25" spans="1:12" ht="23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2" ht="23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ht="23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</row>
    <row r="28" spans="1:12" ht="23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</row>
    <row r="29" spans="1:12" ht="23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2" ht="23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12" ht="23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  <row r="32" spans="1:12" ht="23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 ht="23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2" ht="23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ht="23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</row>
    <row r="36" spans="1:12" ht="23.25">
      <c r="A36" s="140"/>
      <c r="B36" s="140"/>
      <c r="C36" s="140"/>
      <c r="D36" s="140"/>
      <c r="E36" s="140" t="s">
        <v>83</v>
      </c>
      <c r="F36" s="140"/>
      <c r="G36" s="140"/>
      <c r="H36" s="140"/>
      <c r="I36" s="140"/>
      <c r="J36" s="140"/>
      <c r="K36" s="140"/>
      <c r="L36" s="140"/>
    </row>
    <row r="37" spans="1:12" ht="23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23.2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2" ht="23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 ht="23.2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 ht="23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 ht="23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 ht="23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1:12" ht="23.2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ht="23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2" ht="23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1:12" ht="23.25">
      <c r="A47" s="140"/>
      <c r="B47" s="140"/>
      <c r="C47" s="140"/>
      <c r="D47" s="140"/>
      <c r="E47" s="140" t="s">
        <v>68</v>
      </c>
      <c r="F47" s="140"/>
      <c r="G47" s="140"/>
      <c r="H47" s="140"/>
      <c r="I47" s="140"/>
      <c r="J47" s="140"/>
      <c r="K47" s="140"/>
      <c r="L47" s="140"/>
    </row>
    <row r="48" ht="12.75"/>
    <row r="50" spans="1:18" ht="15.75">
      <c r="A50" s="200" t="s">
        <v>0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</row>
    <row r="51" spans="1:18" ht="15.75">
      <c r="A51" s="25"/>
      <c r="B51" s="2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2.75" customHeight="1">
      <c r="A52" s="211" t="s">
        <v>115</v>
      </c>
      <c r="B52" s="211" t="s">
        <v>114</v>
      </c>
      <c r="C52" s="170" t="s">
        <v>116</v>
      </c>
      <c r="D52" s="211" t="s">
        <v>2</v>
      </c>
      <c r="E52" s="211" t="s">
        <v>36</v>
      </c>
      <c r="F52" s="211"/>
      <c r="G52" s="212" t="s">
        <v>97</v>
      </c>
      <c r="H52" s="212"/>
      <c r="I52" s="212"/>
      <c r="J52" s="204" t="s">
        <v>102</v>
      </c>
      <c r="K52" s="205"/>
      <c r="L52" s="206"/>
      <c r="M52" s="221" t="s">
        <v>106</v>
      </c>
      <c r="N52" s="204" t="s">
        <v>98</v>
      </c>
      <c r="O52" s="205"/>
      <c r="P52" s="206"/>
      <c r="Q52" s="211" t="s">
        <v>107</v>
      </c>
      <c r="R52" s="211"/>
    </row>
    <row r="53" spans="1:18" ht="28.5" customHeight="1">
      <c r="A53" s="211"/>
      <c r="B53" s="211"/>
      <c r="C53" s="171"/>
      <c r="D53" s="211"/>
      <c r="E53" s="211"/>
      <c r="F53" s="211"/>
      <c r="G53" s="212"/>
      <c r="H53" s="212"/>
      <c r="I53" s="212"/>
      <c r="J53" s="207"/>
      <c r="K53" s="208"/>
      <c r="L53" s="209"/>
      <c r="M53" s="222"/>
      <c r="N53" s="207"/>
      <c r="O53" s="208"/>
      <c r="P53" s="209"/>
      <c r="Q53" s="211"/>
      <c r="R53" s="211"/>
    </row>
    <row r="54" spans="1:18" s="5" customFormat="1" ht="38.25" customHeight="1">
      <c r="A54" s="211"/>
      <c r="B54" s="211"/>
      <c r="C54" s="172"/>
      <c r="D54" s="211"/>
      <c r="E54" s="26" t="s">
        <v>37</v>
      </c>
      <c r="F54" s="26" t="s">
        <v>1</v>
      </c>
      <c r="G54" s="26" t="s">
        <v>4</v>
      </c>
      <c r="H54" s="26" t="s">
        <v>5</v>
      </c>
      <c r="I54" s="26" t="s">
        <v>6</v>
      </c>
      <c r="J54" s="82" t="s">
        <v>103</v>
      </c>
      <c r="K54" s="82" t="s">
        <v>104</v>
      </c>
      <c r="L54" s="82" t="s">
        <v>105</v>
      </c>
      <c r="M54" s="82"/>
      <c r="N54" s="82" t="s">
        <v>99</v>
      </c>
      <c r="O54" s="82" t="s">
        <v>100</v>
      </c>
      <c r="P54" s="82" t="s">
        <v>101</v>
      </c>
      <c r="Q54" s="26" t="s">
        <v>108</v>
      </c>
      <c r="R54" s="26" t="s">
        <v>109</v>
      </c>
    </row>
    <row r="55" spans="1:18" s="5" customFormat="1" ht="15.75">
      <c r="A55" s="22">
        <v>1</v>
      </c>
      <c r="B55" s="22">
        <v>2</v>
      </c>
      <c r="C55" s="22">
        <v>3</v>
      </c>
      <c r="D55" s="22">
        <v>4</v>
      </c>
      <c r="E55" s="22">
        <v>5</v>
      </c>
      <c r="F55" s="22">
        <v>6</v>
      </c>
      <c r="G55" s="22">
        <v>7</v>
      </c>
      <c r="H55" s="22">
        <v>8</v>
      </c>
      <c r="I55" s="22">
        <v>9</v>
      </c>
      <c r="J55" s="76">
        <v>10</v>
      </c>
      <c r="K55" s="76">
        <v>11</v>
      </c>
      <c r="L55" s="76">
        <v>12</v>
      </c>
      <c r="M55" s="76">
        <v>13</v>
      </c>
      <c r="N55" s="76">
        <v>14</v>
      </c>
      <c r="O55" s="76">
        <v>15</v>
      </c>
      <c r="P55" s="76">
        <v>16</v>
      </c>
      <c r="Q55" s="76">
        <v>17</v>
      </c>
      <c r="R55" s="76">
        <v>18</v>
      </c>
    </row>
    <row r="56" spans="1:18" ht="15.75">
      <c r="A56" s="201" t="s">
        <v>3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3"/>
    </row>
    <row r="57" spans="1:18" s="5" customFormat="1" ht="16.5" customHeight="1">
      <c r="A57" s="31">
        <v>333</v>
      </c>
      <c r="B57" s="31" t="s">
        <v>77</v>
      </c>
      <c r="C57" s="31">
        <v>150</v>
      </c>
      <c r="D57" s="22" t="s">
        <v>47</v>
      </c>
      <c r="E57" s="22">
        <v>52.5</v>
      </c>
      <c r="F57" s="22">
        <v>52.5</v>
      </c>
      <c r="G57" s="24">
        <v>36</v>
      </c>
      <c r="H57" s="24">
        <f aca="true" t="shared" si="0" ref="H57:H62">E57*G57/1000</f>
        <v>1.89</v>
      </c>
      <c r="I57" s="188">
        <f>SUM(H57:H60)</f>
        <v>13.452</v>
      </c>
      <c r="J57" s="154">
        <v>8.1</v>
      </c>
      <c r="K57" s="154">
        <v>9.1</v>
      </c>
      <c r="L57" s="154">
        <v>31.9</v>
      </c>
      <c r="M57" s="154">
        <v>250.5</v>
      </c>
      <c r="N57" s="154">
        <v>0.06</v>
      </c>
      <c r="O57" s="154">
        <v>0.02</v>
      </c>
      <c r="P57" s="154">
        <v>0</v>
      </c>
      <c r="Q57" s="154">
        <v>7.2</v>
      </c>
      <c r="R57" s="154">
        <v>0.75</v>
      </c>
    </row>
    <row r="58" spans="1:18" s="5" customFormat="1" ht="15.75">
      <c r="A58" s="32"/>
      <c r="B58" s="32" t="s">
        <v>155</v>
      </c>
      <c r="C58" s="32"/>
      <c r="D58" s="22" t="s">
        <v>78</v>
      </c>
      <c r="E58" s="22">
        <v>17</v>
      </c>
      <c r="F58" s="22">
        <v>17</v>
      </c>
      <c r="G58" s="24">
        <v>400</v>
      </c>
      <c r="H58" s="24">
        <f t="shared" si="0"/>
        <v>6.8</v>
      </c>
      <c r="I58" s="189"/>
      <c r="J58" s="155"/>
      <c r="K58" s="155"/>
      <c r="L58" s="155"/>
      <c r="M58" s="155"/>
      <c r="N58" s="155"/>
      <c r="O58" s="155"/>
      <c r="P58" s="155"/>
      <c r="Q58" s="155"/>
      <c r="R58" s="155"/>
    </row>
    <row r="59" spans="1:18" s="5" customFormat="1" ht="15.75">
      <c r="A59" s="32"/>
      <c r="B59" s="32"/>
      <c r="C59" s="32"/>
      <c r="D59" s="22" t="s">
        <v>157</v>
      </c>
      <c r="E59" s="22">
        <v>1</v>
      </c>
      <c r="F59" s="22">
        <v>1</v>
      </c>
      <c r="G59" s="24">
        <v>12</v>
      </c>
      <c r="H59" s="24">
        <f t="shared" si="0"/>
        <v>0.012</v>
      </c>
      <c r="I59" s="189"/>
      <c r="J59" s="155"/>
      <c r="K59" s="155"/>
      <c r="L59" s="155"/>
      <c r="M59" s="155"/>
      <c r="N59" s="155"/>
      <c r="O59" s="155"/>
      <c r="P59" s="155"/>
      <c r="Q59" s="155"/>
      <c r="R59" s="155"/>
    </row>
    <row r="60" spans="1:18" s="5" customFormat="1" ht="15.75">
      <c r="A60" s="32"/>
      <c r="B60" s="32"/>
      <c r="C60" s="32"/>
      <c r="D60" s="22" t="s">
        <v>11</v>
      </c>
      <c r="E60" s="22">
        <v>10</v>
      </c>
      <c r="F60" s="22">
        <v>10</v>
      </c>
      <c r="G60" s="24">
        <v>475</v>
      </c>
      <c r="H60" s="24">
        <f t="shared" si="0"/>
        <v>4.75</v>
      </c>
      <c r="I60" s="190"/>
      <c r="J60" s="156"/>
      <c r="K60" s="156"/>
      <c r="L60" s="156"/>
      <c r="M60" s="156"/>
      <c r="N60" s="156"/>
      <c r="O60" s="156"/>
      <c r="P60" s="156"/>
      <c r="Q60" s="156"/>
      <c r="R60" s="156"/>
    </row>
    <row r="61" spans="1:18" s="15" customFormat="1" ht="15.75">
      <c r="A61" s="22"/>
      <c r="B61" s="22" t="s">
        <v>19</v>
      </c>
      <c r="C61" s="22">
        <v>30</v>
      </c>
      <c r="D61" s="22" t="s">
        <v>19</v>
      </c>
      <c r="E61" s="22">
        <v>30</v>
      </c>
      <c r="F61" s="22">
        <v>30</v>
      </c>
      <c r="G61" s="30">
        <v>35.7</v>
      </c>
      <c r="H61" s="30">
        <f t="shared" si="0"/>
        <v>1.071</v>
      </c>
      <c r="I61" s="30">
        <f>H61</f>
        <v>1.071</v>
      </c>
      <c r="J61" s="82">
        <v>3.2</v>
      </c>
      <c r="K61" s="82">
        <v>0.48</v>
      </c>
      <c r="L61" s="82">
        <v>16.8</v>
      </c>
      <c r="M61" s="82">
        <v>81</v>
      </c>
      <c r="N61" s="82">
        <v>0.05</v>
      </c>
      <c r="O61" s="82">
        <v>0.02</v>
      </c>
      <c r="P61" s="82">
        <v>0</v>
      </c>
      <c r="Q61" s="82">
        <v>6.9</v>
      </c>
      <c r="R61" s="82">
        <v>6</v>
      </c>
    </row>
    <row r="62" spans="1:18" s="15" customFormat="1" ht="15.75">
      <c r="A62" s="147">
        <v>686</v>
      </c>
      <c r="B62" s="147" t="s">
        <v>58</v>
      </c>
      <c r="C62" s="147">
        <v>150</v>
      </c>
      <c r="D62" s="22" t="s">
        <v>44</v>
      </c>
      <c r="E62" s="22">
        <v>0.2</v>
      </c>
      <c r="F62" s="22">
        <v>0.2</v>
      </c>
      <c r="G62" s="30">
        <v>46</v>
      </c>
      <c r="H62" s="30">
        <f t="shared" si="0"/>
        <v>0.009200000000000002</v>
      </c>
      <c r="I62" s="213">
        <f>SUM(H62:H65)</f>
        <v>1.1099999999999999</v>
      </c>
      <c r="J62" s="154">
        <v>0.2</v>
      </c>
      <c r="K62" s="154">
        <v>0</v>
      </c>
      <c r="L62" s="154">
        <v>10.6</v>
      </c>
      <c r="M62" s="154">
        <v>42</v>
      </c>
      <c r="N62" s="154">
        <v>0.01</v>
      </c>
      <c r="O62" s="154">
        <v>0.02</v>
      </c>
      <c r="P62" s="154">
        <v>4.2</v>
      </c>
      <c r="Q62" s="154">
        <v>10.8</v>
      </c>
      <c r="R62" s="154">
        <v>1.2</v>
      </c>
    </row>
    <row r="63" spans="1:18" s="15" customFormat="1" ht="15.75">
      <c r="A63" s="148"/>
      <c r="B63" s="148"/>
      <c r="C63" s="148"/>
      <c r="D63" s="22" t="s">
        <v>12</v>
      </c>
      <c r="E63" s="22">
        <v>112.5</v>
      </c>
      <c r="F63" s="22">
        <v>112.5</v>
      </c>
      <c r="G63" s="30" t="s">
        <v>170</v>
      </c>
      <c r="H63" s="30" t="s">
        <v>170</v>
      </c>
      <c r="I63" s="214"/>
      <c r="J63" s="155"/>
      <c r="K63" s="155"/>
      <c r="L63" s="155"/>
      <c r="M63" s="155"/>
      <c r="N63" s="155"/>
      <c r="O63" s="155"/>
      <c r="P63" s="155"/>
      <c r="Q63" s="155"/>
      <c r="R63" s="155"/>
    </row>
    <row r="64" spans="1:18" s="5" customFormat="1" ht="15.75">
      <c r="A64" s="148"/>
      <c r="B64" s="148"/>
      <c r="C64" s="148"/>
      <c r="D64" s="22" t="s">
        <v>10</v>
      </c>
      <c r="E64" s="22">
        <v>11.2</v>
      </c>
      <c r="F64" s="22">
        <v>11.2</v>
      </c>
      <c r="G64" s="30">
        <v>34</v>
      </c>
      <c r="H64" s="30">
        <f>E64*G64/1000</f>
        <v>0.38079999999999997</v>
      </c>
      <c r="I64" s="214"/>
      <c r="J64" s="155"/>
      <c r="K64" s="155"/>
      <c r="L64" s="155"/>
      <c r="M64" s="155"/>
      <c r="N64" s="155"/>
      <c r="O64" s="155"/>
      <c r="P64" s="155"/>
      <c r="Q64" s="155"/>
      <c r="R64" s="155"/>
    </row>
    <row r="65" spans="1:18" s="5" customFormat="1" ht="15.75">
      <c r="A65" s="149"/>
      <c r="B65" s="149"/>
      <c r="C65" s="149"/>
      <c r="D65" s="22" t="s">
        <v>59</v>
      </c>
      <c r="E65" s="22">
        <v>6</v>
      </c>
      <c r="F65" s="22">
        <v>5.2</v>
      </c>
      <c r="G65" s="24">
        <v>120</v>
      </c>
      <c r="H65" s="30">
        <f>E65*G65/1000</f>
        <v>0.72</v>
      </c>
      <c r="I65" s="215"/>
      <c r="J65" s="156"/>
      <c r="K65" s="156"/>
      <c r="L65" s="156"/>
      <c r="M65" s="156"/>
      <c r="N65" s="156"/>
      <c r="O65" s="156"/>
      <c r="P65" s="156"/>
      <c r="Q65" s="156"/>
      <c r="R65" s="156"/>
    </row>
    <row r="66" spans="1:18" ht="15.75">
      <c r="A66" s="22" t="s">
        <v>13</v>
      </c>
      <c r="B66" s="22"/>
      <c r="C66" s="22"/>
      <c r="D66" s="22"/>
      <c r="E66" s="22"/>
      <c r="F66" s="22"/>
      <c r="G66" s="30"/>
      <c r="H66" s="30"/>
      <c r="I66" s="38">
        <f aca="true" t="shared" si="1" ref="I66:Q66">SUM(I57:I65)</f>
        <v>15.633</v>
      </c>
      <c r="J66" s="83">
        <f t="shared" si="1"/>
        <v>11.5</v>
      </c>
      <c r="K66" s="83">
        <f t="shared" si="1"/>
        <v>9.58</v>
      </c>
      <c r="L66" s="83">
        <f t="shared" si="1"/>
        <v>59.300000000000004</v>
      </c>
      <c r="M66" s="83">
        <f t="shared" si="1"/>
        <v>373.5</v>
      </c>
      <c r="N66" s="83">
        <f t="shared" si="1"/>
        <v>0.12</v>
      </c>
      <c r="O66" s="83">
        <f t="shared" si="1"/>
        <v>0.06</v>
      </c>
      <c r="P66" s="83">
        <f t="shared" si="1"/>
        <v>4.2</v>
      </c>
      <c r="Q66" s="83">
        <f t="shared" si="1"/>
        <v>24.900000000000002</v>
      </c>
      <c r="R66" s="83">
        <v>7.95</v>
      </c>
    </row>
    <row r="67" spans="1:18" s="5" customFormat="1" ht="12.75" customHeight="1">
      <c r="A67" s="197" t="s">
        <v>87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220"/>
    </row>
    <row r="68" spans="1:18" s="5" customFormat="1" ht="15.75">
      <c r="A68" s="37"/>
      <c r="B68" s="37" t="s">
        <v>164</v>
      </c>
      <c r="C68" s="37" t="s">
        <v>165</v>
      </c>
      <c r="D68" s="37" t="s">
        <v>166</v>
      </c>
      <c r="E68" s="37" t="s">
        <v>165</v>
      </c>
      <c r="F68" s="37" t="s">
        <v>165</v>
      </c>
      <c r="G68" s="38">
        <v>60</v>
      </c>
      <c r="H68" s="39">
        <v>6</v>
      </c>
      <c r="I68" s="38">
        <v>6</v>
      </c>
      <c r="J68" s="96">
        <v>0.3</v>
      </c>
      <c r="K68" s="96">
        <v>0</v>
      </c>
      <c r="L68" s="96">
        <v>8.6</v>
      </c>
      <c r="M68" s="96">
        <v>40</v>
      </c>
      <c r="N68" s="96">
        <v>0.04</v>
      </c>
      <c r="O68" s="96">
        <v>0.03</v>
      </c>
      <c r="P68" s="96">
        <v>19.5</v>
      </c>
      <c r="Q68" s="96">
        <v>24</v>
      </c>
      <c r="R68" s="96">
        <v>3.3</v>
      </c>
    </row>
    <row r="69" spans="1:18" s="5" customFormat="1" ht="15.75">
      <c r="A69" s="40"/>
      <c r="B69" s="40"/>
      <c r="C69" s="40"/>
      <c r="D69" s="40"/>
      <c r="E69" s="40"/>
      <c r="F69" s="40"/>
      <c r="G69" s="41"/>
      <c r="H69" s="41"/>
      <c r="I69" s="41"/>
      <c r="J69" s="123"/>
      <c r="K69" s="123"/>
      <c r="L69" s="123"/>
      <c r="M69" s="123"/>
      <c r="N69" s="123"/>
      <c r="O69" s="123"/>
      <c r="P69" s="123"/>
      <c r="Q69" s="123"/>
      <c r="R69" s="123"/>
    </row>
    <row r="70" spans="1:18" s="5" customFormat="1" ht="15.75">
      <c r="A70" s="201" t="s">
        <v>24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3"/>
    </row>
    <row r="71" spans="1:18" s="5" customFormat="1" ht="15.75">
      <c r="A71" s="37"/>
      <c r="B71" s="22" t="s">
        <v>163</v>
      </c>
      <c r="C71" s="37"/>
      <c r="D71" s="22" t="s">
        <v>163</v>
      </c>
      <c r="E71" s="22">
        <v>25</v>
      </c>
      <c r="F71" s="22">
        <v>25</v>
      </c>
      <c r="G71" s="22">
        <v>100</v>
      </c>
      <c r="H71" s="78">
        <v>2.5</v>
      </c>
      <c r="I71" s="79">
        <f>H71</f>
        <v>2.5</v>
      </c>
      <c r="J71" s="37">
        <v>0.4</v>
      </c>
      <c r="K71" s="37">
        <v>0</v>
      </c>
      <c r="L71" s="37">
        <v>1.5</v>
      </c>
      <c r="M71" s="37">
        <v>6.8</v>
      </c>
      <c r="N71" s="37"/>
      <c r="O71" s="37"/>
      <c r="P71" s="37"/>
      <c r="Q71" s="37"/>
      <c r="R71" s="37"/>
    </row>
    <row r="72" spans="1:18" s="5" customFormat="1" ht="15.75">
      <c r="A72" s="147">
        <v>124</v>
      </c>
      <c r="B72" s="177" t="s">
        <v>69</v>
      </c>
      <c r="C72" s="147">
        <v>150</v>
      </c>
      <c r="D72" s="22" t="s">
        <v>18</v>
      </c>
      <c r="E72" s="22">
        <v>37.8</v>
      </c>
      <c r="F72" s="22">
        <v>30</v>
      </c>
      <c r="G72" s="30">
        <v>20</v>
      </c>
      <c r="H72" s="30">
        <f>E72*G72/1000</f>
        <v>0.756</v>
      </c>
      <c r="I72" s="157">
        <f>SUM(H72:H80)</f>
        <v>2.0725</v>
      </c>
      <c r="J72" s="154">
        <v>1.2</v>
      </c>
      <c r="K72" s="154">
        <v>2.5</v>
      </c>
      <c r="L72" s="154">
        <v>6</v>
      </c>
      <c r="M72" s="154">
        <v>52.8</v>
      </c>
      <c r="N72" s="154">
        <v>0.05</v>
      </c>
      <c r="O72" s="154">
        <v>0.05</v>
      </c>
      <c r="P72" s="154">
        <v>12</v>
      </c>
      <c r="Q72" s="154">
        <v>33.7</v>
      </c>
      <c r="R72" s="154">
        <v>0.6</v>
      </c>
    </row>
    <row r="73" spans="1:18" s="5" customFormat="1" ht="15.75">
      <c r="A73" s="148"/>
      <c r="B73" s="177"/>
      <c r="C73" s="148"/>
      <c r="D73" s="22" t="s">
        <v>15</v>
      </c>
      <c r="E73" s="22">
        <v>24</v>
      </c>
      <c r="F73" s="22">
        <v>18</v>
      </c>
      <c r="G73" s="30">
        <v>20</v>
      </c>
      <c r="H73" s="30">
        <f>E73*G73/1000</f>
        <v>0.48</v>
      </c>
      <c r="I73" s="158"/>
      <c r="J73" s="155"/>
      <c r="K73" s="155"/>
      <c r="L73" s="155"/>
      <c r="M73" s="155"/>
      <c r="N73" s="155"/>
      <c r="O73" s="155"/>
      <c r="P73" s="155"/>
      <c r="Q73" s="155"/>
      <c r="R73" s="155"/>
    </row>
    <row r="74" spans="1:18" s="5" customFormat="1" ht="15.75">
      <c r="A74" s="148"/>
      <c r="B74" s="177"/>
      <c r="C74" s="148"/>
      <c r="D74" s="22" t="s">
        <v>16</v>
      </c>
      <c r="E74" s="22">
        <v>7.8</v>
      </c>
      <c r="F74" s="22">
        <v>6</v>
      </c>
      <c r="G74" s="30">
        <v>20</v>
      </c>
      <c r="H74" s="30">
        <f>E74*G74/1000</f>
        <v>0.156</v>
      </c>
      <c r="I74" s="158"/>
      <c r="J74" s="155"/>
      <c r="K74" s="155"/>
      <c r="L74" s="155"/>
      <c r="M74" s="155"/>
      <c r="N74" s="155"/>
      <c r="O74" s="155"/>
      <c r="P74" s="155"/>
      <c r="Q74" s="155"/>
      <c r="R74" s="155"/>
    </row>
    <row r="75" spans="1:18" s="5" customFormat="1" ht="15.75">
      <c r="A75" s="148"/>
      <c r="B75" s="177"/>
      <c r="C75" s="148"/>
      <c r="D75" s="22" t="s">
        <v>26</v>
      </c>
      <c r="E75" s="22">
        <v>1.8</v>
      </c>
      <c r="F75" s="22">
        <v>1.8</v>
      </c>
      <c r="G75" s="30"/>
      <c r="H75" s="30"/>
      <c r="I75" s="158"/>
      <c r="J75" s="155"/>
      <c r="K75" s="155"/>
      <c r="L75" s="155"/>
      <c r="M75" s="155"/>
      <c r="N75" s="155"/>
      <c r="O75" s="155"/>
      <c r="P75" s="155"/>
      <c r="Q75" s="155"/>
      <c r="R75" s="155"/>
    </row>
    <row r="76" spans="1:18" s="5" customFormat="1" ht="15.75">
      <c r="A76" s="148"/>
      <c r="B76" s="177"/>
      <c r="C76" s="148"/>
      <c r="D76" s="22" t="s">
        <v>157</v>
      </c>
      <c r="E76" s="22">
        <v>1</v>
      </c>
      <c r="F76" s="22">
        <v>1</v>
      </c>
      <c r="G76" s="24">
        <v>12</v>
      </c>
      <c r="H76" s="24">
        <f>E76*G76/1000</f>
        <v>0.012</v>
      </c>
      <c r="I76" s="158"/>
      <c r="J76" s="155"/>
      <c r="K76" s="155"/>
      <c r="L76" s="155"/>
      <c r="M76" s="155"/>
      <c r="N76" s="155"/>
      <c r="O76" s="155"/>
      <c r="P76" s="155"/>
      <c r="Q76" s="155"/>
      <c r="R76" s="155"/>
    </row>
    <row r="77" spans="1:18" s="5" customFormat="1" ht="15.75">
      <c r="A77" s="148"/>
      <c r="B77" s="177"/>
      <c r="C77" s="148"/>
      <c r="D77" s="22" t="s">
        <v>27</v>
      </c>
      <c r="E77" s="22">
        <v>7.2</v>
      </c>
      <c r="F77" s="22">
        <v>6</v>
      </c>
      <c r="G77" s="30">
        <v>20</v>
      </c>
      <c r="H77" s="30">
        <f>E77*G77/1000</f>
        <v>0.144</v>
      </c>
      <c r="I77" s="158"/>
      <c r="J77" s="155"/>
      <c r="K77" s="155"/>
      <c r="L77" s="155"/>
      <c r="M77" s="155"/>
      <c r="N77" s="155"/>
      <c r="O77" s="155"/>
      <c r="P77" s="155"/>
      <c r="Q77" s="155"/>
      <c r="R77" s="155"/>
    </row>
    <row r="78" spans="1:18" s="5" customFormat="1" ht="15.75">
      <c r="A78" s="148"/>
      <c r="B78" s="177"/>
      <c r="C78" s="148"/>
      <c r="D78" s="22" t="s">
        <v>42</v>
      </c>
      <c r="E78" s="22">
        <v>2.5</v>
      </c>
      <c r="F78" s="22">
        <v>2.5</v>
      </c>
      <c r="G78" s="30">
        <v>115</v>
      </c>
      <c r="H78" s="30">
        <f>E78*G78/1000</f>
        <v>0.2875</v>
      </c>
      <c r="I78" s="158"/>
      <c r="J78" s="155"/>
      <c r="K78" s="155"/>
      <c r="L78" s="155"/>
      <c r="M78" s="155"/>
      <c r="N78" s="155"/>
      <c r="O78" s="155"/>
      <c r="P78" s="155"/>
      <c r="Q78" s="155"/>
      <c r="R78" s="155"/>
    </row>
    <row r="79" spans="1:18" s="5" customFormat="1" ht="15.75">
      <c r="A79" s="148"/>
      <c r="B79" s="177"/>
      <c r="C79" s="148"/>
      <c r="D79" s="22" t="s">
        <v>167</v>
      </c>
      <c r="E79" s="28">
        <v>3</v>
      </c>
      <c r="F79" s="28">
        <v>3</v>
      </c>
      <c r="G79" s="30">
        <v>79</v>
      </c>
      <c r="H79" s="30">
        <f>E79*G79/1000</f>
        <v>0.237</v>
      </c>
      <c r="I79" s="158"/>
      <c r="J79" s="155"/>
      <c r="K79" s="155"/>
      <c r="L79" s="155"/>
      <c r="M79" s="155"/>
      <c r="N79" s="155"/>
      <c r="O79" s="155"/>
      <c r="P79" s="155"/>
      <c r="Q79" s="155"/>
      <c r="R79" s="155"/>
    </row>
    <row r="80" spans="1:18" s="5" customFormat="1" ht="15.75">
      <c r="A80" s="148"/>
      <c r="B80" s="177"/>
      <c r="C80" s="148"/>
      <c r="D80" s="22" t="s">
        <v>12</v>
      </c>
      <c r="E80" s="22">
        <v>120</v>
      </c>
      <c r="F80" s="22">
        <v>120</v>
      </c>
      <c r="G80" s="30"/>
      <c r="H80" s="30"/>
      <c r="I80" s="158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s="5" customFormat="1" ht="15.75">
      <c r="A81" s="147" t="s">
        <v>125</v>
      </c>
      <c r="B81" s="147" t="s">
        <v>220</v>
      </c>
      <c r="C81" s="147" t="s">
        <v>150</v>
      </c>
      <c r="D81" s="22" t="s">
        <v>55</v>
      </c>
      <c r="E81" s="22">
        <v>51.3</v>
      </c>
      <c r="F81" s="22">
        <v>51.3</v>
      </c>
      <c r="G81" s="24">
        <v>26</v>
      </c>
      <c r="H81" s="80">
        <f>E81*G81/1000</f>
        <v>1.3337999999999999</v>
      </c>
      <c r="I81" s="160">
        <f>SUM(H81:H90)</f>
        <v>21.275799999999997</v>
      </c>
      <c r="J81" s="154">
        <v>12.9</v>
      </c>
      <c r="K81" s="154">
        <v>18.8</v>
      </c>
      <c r="L81" s="154">
        <v>28</v>
      </c>
      <c r="M81" s="154">
        <v>338.3</v>
      </c>
      <c r="N81" s="154">
        <v>0.15</v>
      </c>
      <c r="O81" s="154">
        <v>0.14</v>
      </c>
      <c r="P81" s="154">
        <v>21</v>
      </c>
      <c r="Q81" s="154">
        <v>42.4</v>
      </c>
      <c r="R81" s="154">
        <v>1.35</v>
      </c>
    </row>
    <row r="82" spans="1:18" s="5" customFormat="1" ht="15.75">
      <c r="A82" s="148"/>
      <c r="B82" s="148"/>
      <c r="C82" s="148"/>
      <c r="D82" s="22" t="s">
        <v>25</v>
      </c>
      <c r="E82" s="22">
        <v>4.4</v>
      </c>
      <c r="F82" s="22">
        <v>0.11</v>
      </c>
      <c r="G82" s="105">
        <v>6.5</v>
      </c>
      <c r="H82" s="80">
        <f>F82*G82</f>
        <v>0.715</v>
      </c>
      <c r="I82" s="161"/>
      <c r="J82" s="155"/>
      <c r="K82" s="155"/>
      <c r="L82" s="155"/>
      <c r="M82" s="155"/>
      <c r="N82" s="155"/>
      <c r="O82" s="155"/>
      <c r="P82" s="155"/>
      <c r="Q82" s="155"/>
      <c r="R82" s="155"/>
    </row>
    <row r="83" spans="1:18" s="5" customFormat="1" ht="15.75">
      <c r="A83" s="148"/>
      <c r="B83" s="148"/>
      <c r="C83" s="148"/>
      <c r="D83" s="22" t="s">
        <v>157</v>
      </c>
      <c r="E83" s="22">
        <v>1</v>
      </c>
      <c r="F83" s="22">
        <v>1</v>
      </c>
      <c r="G83" s="24">
        <v>12</v>
      </c>
      <c r="H83" s="80">
        <f aca="true" t="shared" si="2" ref="H83:H90">E83*G83/1000</f>
        <v>0.012</v>
      </c>
      <c r="I83" s="161"/>
      <c r="J83" s="155"/>
      <c r="K83" s="155"/>
      <c r="L83" s="155"/>
      <c r="M83" s="155"/>
      <c r="N83" s="155"/>
      <c r="O83" s="155"/>
      <c r="P83" s="155"/>
      <c r="Q83" s="155"/>
      <c r="R83" s="155"/>
    </row>
    <row r="84" spans="1:18" s="5" customFormat="1" ht="15.75">
      <c r="A84" s="148"/>
      <c r="B84" s="148"/>
      <c r="C84" s="148"/>
      <c r="D84" s="22" t="s">
        <v>168</v>
      </c>
      <c r="E84" s="22">
        <v>19</v>
      </c>
      <c r="F84" s="22">
        <v>19</v>
      </c>
      <c r="G84" s="105"/>
      <c r="H84" s="80">
        <f t="shared" si="2"/>
        <v>0</v>
      </c>
      <c r="I84" s="161"/>
      <c r="J84" s="155"/>
      <c r="K84" s="155"/>
      <c r="L84" s="155"/>
      <c r="M84" s="155"/>
      <c r="N84" s="155"/>
      <c r="O84" s="155"/>
      <c r="P84" s="155"/>
      <c r="Q84" s="155"/>
      <c r="R84" s="155"/>
    </row>
    <row r="85" spans="1:18" s="5" customFormat="1" ht="15.75">
      <c r="A85" s="148"/>
      <c r="B85" s="148"/>
      <c r="C85" s="148"/>
      <c r="D85" s="22" t="s">
        <v>126</v>
      </c>
      <c r="E85" s="22"/>
      <c r="F85" s="22">
        <v>62.5</v>
      </c>
      <c r="G85" s="105"/>
      <c r="H85" s="80">
        <f t="shared" si="2"/>
        <v>0</v>
      </c>
      <c r="I85" s="161"/>
      <c r="J85" s="155"/>
      <c r="K85" s="155"/>
      <c r="L85" s="155"/>
      <c r="M85" s="155"/>
      <c r="N85" s="155"/>
      <c r="O85" s="155"/>
      <c r="P85" s="155"/>
      <c r="Q85" s="155"/>
      <c r="R85" s="155"/>
    </row>
    <row r="86" spans="1:18" s="5" customFormat="1" ht="15.75">
      <c r="A86" s="148"/>
      <c r="B86" s="148"/>
      <c r="C86" s="148"/>
      <c r="D86" s="22" t="s">
        <v>17</v>
      </c>
      <c r="E86" s="22">
        <v>40.9</v>
      </c>
      <c r="F86" s="22">
        <v>30.3</v>
      </c>
      <c r="G86" s="105">
        <v>350</v>
      </c>
      <c r="H86" s="80">
        <f t="shared" si="2"/>
        <v>14.315</v>
      </c>
      <c r="I86" s="161"/>
      <c r="J86" s="155"/>
      <c r="K86" s="155"/>
      <c r="L86" s="155"/>
      <c r="M86" s="155"/>
      <c r="N86" s="155"/>
      <c r="O86" s="155"/>
      <c r="P86" s="155"/>
      <c r="Q86" s="155"/>
      <c r="R86" s="155"/>
    </row>
    <row r="87" spans="1:18" s="5" customFormat="1" ht="15.75">
      <c r="A87" s="148"/>
      <c r="B87" s="148"/>
      <c r="C87" s="148"/>
      <c r="D87" s="22" t="s">
        <v>27</v>
      </c>
      <c r="E87" s="22">
        <v>7.5</v>
      </c>
      <c r="F87" s="22">
        <v>6.25</v>
      </c>
      <c r="G87" s="24">
        <v>20</v>
      </c>
      <c r="H87" s="80">
        <f t="shared" si="2"/>
        <v>0.15</v>
      </c>
      <c r="I87" s="161"/>
      <c r="J87" s="155"/>
      <c r="K87" s="155"/>
      <c r="L87" s="155"/>
      <c r="M87" s="155"/>
      <c r="N87" s="155"/>
      <c r="O87" s="155"/>
      <c r="P87" s="155"/>
      <c r="Q87" s="155"/>
      <c r="R87" s="155"/>
    </row>
    <row r="88" spans="1:18" s="5" customFormat="1" ht="15.75">
      <c r="A88" s="148"/>
      <c r="B88" s="148"/>
      <c r="C88" s="148"/>
      <c r="D88" s="22" t="s">
        <v>169</v>
      </c>
      <c r="E88" s="22">
        <v>12.5</v>
      </c>
      <c r="F88" s="22">
        <v>12.5</v>
      </c>
      <c r="G88" s="30"/>
      <c r="H88" s="80">
        <f t="shared" si="2"/>
        <v>0</v>
      </c>
      <c r="I88" s="161"/>
      <c r="J88" s="155"/>
      <c r="K88" s="155"/>
      <c r="L88" s="155"/>
      <c r="M88" s="155"/>
      <c r="N88" s="155"/>
      <c r="O88" s="155"/>
      <c r="P88" s="155"/>
      <c r="Q88" s="155"/>
      <c r="R88" s="155"/>
    </row>
    <row r="89" spans="1:18" s="5" customFormat="1" ht="12.75" customHeight="1">
      <c r="A89" s="148"/>
      <c r="B89" s="148"/>
      <c r="C89" s="148"/>
      <c r="D89" s="22" t="s">
        <v>127</v>
      </c>
      <c r="E89" s="22"/>
      <c r="F89" s="22">
        <v>78</v>
      </c>
      <c r="G89" s="30"/>
      <c r="H89" s="80">
        <f t="shared" si="2"/>
        <v>0</v>
      </c>
      <c r="I89" s="161"/>
      <c r="J89" s="155"/>
      <c r="K89" s="155"/>
      <c r="L89" s="155"/>
      <c r="M89" s="155"/>
      <c r="N89" s="155"/>
      <c r="O89" s="155"/>
      <c r="P89" s="155"/>
      <c r="Q89" s="155"/>
      <c r="R89" s="155"/>
    </row>
    <row r="90" spans="1:18" s="5" customFormat="1" ht="12.75" customHeight="1">
      <c r="A90" s="149"/>
      <c r="B90" s="149"/>
      <c r="C90" s="149"/>
      <c r="D90" s="22" t="s">
        <v>11</v>
      </c>
      <c r="E90" s="22">
        <v>10</v>
      </c>
      <c r="F90" s="22">
        <v>10</v>
      </c>
      <c r="G90" s="24">
        <v>475</v>
      </c>
      <c r="H90" s="80">
        <f t="shared" si="2"/>
        <v>4.75</v>
      </c>
      <c r="I90" s="162"/>
      <c r="J90" s="156"/>
      <c r="K90" s="156"/>
      <c r="L90" s="156"/>
      <c r="M90" s="156"/>
      <c r="N90" s="156"/>
      <c r="O90" s="156"/>
      <c r="P90" s="156"/>
      <c r="Q90" s="156"/>
      <c r="R90" s="156"/>
    </row>
    <row r="91" spans="1:18" s="5" customFormat="1" ht="15.75">
      <c r="A91" s="22"/>
      <c r="B91" s="22" t="s">
        <v>19</v>
      </c>
      <c r="C91" s="22">
        <v>30</v>
      </c>
      <c r="D91" s="22" t="s">
        <v>19</v>
      </c>
      <c r="E91" s="22">
        <v>30</v>
      </c>
      <c r="F91" s="22">
        <v>30</v>
      </c>
      <c r="G91" s="30">
        <v>35.7</v>
      </c>
      <c r="H91" s="30">
        <f aca="true" t="shared" si="3" ref="H91:H96">E91*G91/1000</f>
        <v>1.071</v>
      </c>
      <c r="I91" s="30">
        <f>H91</f>
        <v>1.071</v>
      </c>
      <c r="J91" s="82">
        <v>3.2</v>
      </c>
      <c r="K91" s="82">
        <v>0.48</v>
      </c>
      <c r="L91" s="82">
        <v>16.8</v>
      </c>
      <c r="M91" s="82">
        <v>81</v>
      </c>
      <c r="N91" s="82">
        <v>0.05</v>
      </c>
      <c r="O91" s="82">
        <v>0.02</v>
      </c>
      <c r="P91" s="82">
        <v>0</v>
      </c>
      <c r="Q91" s="82">
        <v>6.9</v>
      </c>
      <c r="R91" s="82">
        <v>6</v>
      </c>
    </row>
    <row r="92" spans="1:18" s="5" customFormat="1" ht="15.75">
      <c r="A92" s="22"/>
      <c r="B92" s="22" t="s">
        <v>20</v>
      </c>
      <c r="C92" s="22">
        <v>30</v>
      </c>
      <c r="D92" s="22" t="s">
        <v>20</v>
      </c>
      <c r="E92" s="22">
        <v>30</v>
      </c>
      <c r="F92" s="22">
        <v>30</v>
      </c>
      <c r="G92" s="30">
        <v>50</v>
      </c>
      <c r="H92" s="30">
        <f t="shared" si="3"/>
        <v>1.5</v>
      </c>
      <c r="I92" s="34">
        <f>H92</f>
        <v>1.5</v>
      </c>
      <c r="J92" s="82">
        <v>2.6</v>
      </c>
      <c r="K92" s="82">
        <v>0.4</v>
      </c>
      <c r="L92" s="82">
        <v>13.6</v>
      </c>
      <c r="M92" s="82">
        <v>72.4</v>
      </c>
      <c r="N92" s="82">
        <v>0.03</v>
      </c>
      <c r="O92" s="82">
        <v>0.012</v>
      </c>
      <c r="P92" s="82">
        <v>0</v>
      </c>
      <c r="Q92" s="82">
        <v>7.2</v>
      </c>
      <c r="R92" s="82">
        <v>1.16</v>
      </c>
    </row>
    <row r="93" spans="1:18" s="5" customFormat="1" ht="15.75" customHeight="1">
      <c r="A93" s="147">
        <v>352</v>
      </c>
      <c r="B93" s="147" t="s">
        <v>79</v>
      </c>
      <c r="C93" s="147">
        <v>150</v>
      </c>
      <c r="D93" s="22" t="s">
        <v>50</v>
      </c>
      <c r="E93" s="22">
        <v>9</v>
      </c>
      <c r="F93" s="22">
        <v>9</v>
      </c>
      <c r="G93" s="30">
        <v>50</v>
      </c>
      <c r="H93" s="30">
        <f t="shared" si="3"/>
        <v>0.45</v>
      </c>
      <c r="I93" s="157">
        <f>SUM(H93:H96)</f>
        <v>1.881</v>
      </c>
      <c r="J93" s="154">
        <v>0.36</v>
      </c>
      <c r="K93" s="154">
        <v>0</v>
      </c>
      <c r="L93" s="154">
        <v>35.4</v>
      </c>
      <c r="M93" s="154">
        <v>143.1</v>
      </c>
      <c r="N93" s="154">
        <v>0.01</v>
      </c>
      <c r="O93" s="154">
        <v>0.01</v>
      </c>
      <c r="P93" s="154">
        <v>1.26</v>
      </c>
      <c r="Q93" s="154">
        <v>8.82</v>
      </c>
      <c r="R93" s="154">
        <v>0.18</v>
      </c>
    </row>
    <row r="94" spans="1:18" ht="15.75">
      <c r="A94" s="148"/>
      <c r="B94" s="148"/>
      <c r="C94" s="148"/>
      <c r="D94" s="22" t="s">
        <v>10</v>
      </c>
      <c r="E94" s="22">
        <v>18</v>
      </c>
      <c r="F94" s="22">
        <v>18</v>
      </c>
      <c r="G94" s="30">
        <v>34</v>
      </c>
      <c r="H94" s="30">
        <f t="shared" si="3"/>
        <v>0.612</v>
      </c>
      <c r="I94" s="158"/>
      <c r="J94" s="155"/>
      <c r="K94" s="155"/>
      <c r="L94" s="155"/>
      <c r="M94" s="155"/>
      <c r="N94" s="155"/>
      <c r="O94" s="155"/>
      <c r="P94" s="155"/>
      <c r="Q94" s="155"/>
      <c r="R94" s="155"/>
    </row>
    <row r="95" spans="1:18" ht="15.75">
      <c r="A95" s="148"/>
      <c r="B95" s="148"/>
      <c r="C95" s="148"/>
      <c r="D95" s="22" t="s">
        <v>80</v>
      </c>
      <c r="E95" s="22">
        <v>6</v>
      </c>
      <c r="F95" s="22">
        <v>6</v>
      </c>
      <c r="G95" s="30">
        <v>125</v>
      </c>
      <c r="H95" s="30">
        <f t="shared" si="3"/>
        <v>0.75</v>
      </c>
      <c r="I95" s="158"/>
      <c r="J95" s="155"/>
      <c r="K95" s="155"/>
      <c r="L95" s="155"/>
      <c r="M95" s="155"/>
      <c r="N95" s="155"/>
      <c r="O95" s="155"/>
      <c r="P95" s="155"/>
      <c r="Q95" s="155"/>
      <c r="R95" s="155"/>
    </row>
    <row r="96" spans="1:18" ht="15.75">
      <c r="A96" s="148"/>
      <c r="B96" s="148"/>
      <c r="C96" s="148"/>
      <c r="D96" s="22" t="s">
        <v>76</v>
      </c>
      <c r="E96" s="22">
        <v>0.15</v>
      </c>
      <c r="F96" s="22">
        <v>0.15</v>
      </c>
      <c r="G96" s="30">
        <v>460</v>
      </c>
      <c r="H96" s="30">
        <f t="shared" si="3"/>
        <v>0.069</v>
      </c>
      <c r="I96" s="158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1:18" ht="15.75">
      <c r="A97" s="149"/>
      <c r="B97" s="149"/>
      <c r="C97" s="149"/>
      <c r="D97" s="22" t="s">
        <v>12</v>
      </c>
      <c r="E97" s="22">
        <v>162</v>
      </c>
      <c r="F97" s="22">
        <v>162</v>
      </c>
      <c r="G97" s="30"/>
      <c r="H97" s="30"/>
      <c r="I97" s="159"/>
      <c r="J97" s="156"/>
      <c r="K97" s="156"/>
      <c r="L97" s="156"/>
      <c r="M97" s="156"/>
      <c r="N97" s="156"/>
      <c r="O97" s="156"/>
      <c r="P97" s="156"/>
      <c r="Q97" s="156"/>
      <c r="R97" s="156"/>
    </row>
    <row r="98" spans="1:18" ht="15.75">
      <c r="A98" s="22" t="s">
        <v>13</v>
      </c>
      <c r="B98" s="22"/>
      <c r="C98" s="22"/>
      <c r="D98" s="40"/>
      <c r="E98" s="40"/>
      <c r="F98" s="40"/>
      <c r="G98" s="41"/>
      <c r="H98" s="41"/>
      <c r="I98" s="46">
        <f>SUM(I71:I97)</f>
        <v>30.300299999999996</v>
      </c>
      <c r="J98" s="91">
        <f aca="true" t="shared" si="4" ref="J98:R98">SUM(J71:J97)</f>
        <v>20.66</v>
      </c>
      <c r="K98" s="91">
        <f t="shared" si="4"/>
        <v>22.18</v>
      </c>
      <c r="L98" s="91">
        <f t="shared" si="4"/>
        <v>101.29999999999998</v>
      </c>
      <c r="M98" s="91">
        <f t="shared" si="4"/>
        <v>694.4</v>
      </c>
      <c r="N98" s="91">
        <f t="shared" si="4"/>
        <v>0.29000000000000004</v>
      </c>
      <c r="O98" s="91">
        <f t="shared" si="4"/>
        <v>0.232</v>
      </c>
      <c r="P98" s="91">
        <f t="shared" si="4"/>
        <v>34.26</v>
      </c>
      <c r="Q98" s="91">
        <f t="shared" si="4"/>
        <v>99.02000000000001</v>
      </c>
      <c r="R98" s="91">
        <f t="shared" si="4"/>
        <v>9.29</v>
      </c>
    </row>
    <row r="99" spans="1:18" ht="15.75">
      <c r="A99" s="40"/>
      <c r="B99" s="40"/>
      <c r="C99" s="40"/>
      <c r="D99" s="27"/>
      <c r="E99" s="27"/>
      <c r="F99" s="27"/>
      <c r="G99" s="27"/>
      <c r="H99" s="27"/>
      <c r="I99" s="41"/>
      <c r="J99" s="123"/>
      <c r="K99" s="123"/>
      <c r="L99" s="123"/>
      <c r="M99" s="123"/>
      <c r="N99" s="123"/>
      <c r="O99" s="123"/>
      <c r="P99" s="123"/>
      <c r="Q99" s="123"/>
      <c r="R99" s="123"/>
    </row>
    <row r="100" spans="1:18" ht="15.75">
      <c r="A100" s="181" t="s">
        <v>199</v>
      </c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3"/>
    </row>
    <row r="101" spans="1:18" ht="17.25" customHeight="1">
      <c r="A101" s="147">
        <v>168</v>
      </c>
      <c r="B101" s="147" t="s">
        <v>221</v>
      </c>
      <c r="C101" s="147">
        <v>120</v>
      </c>
      <c r="D101" s="22" t="s">
        <v>171</v>
      </c>
      <c r="E101" s="22">
        <v>24</v>
      </c>
      <c r="F101" s="22">
        <v>24</v>
      </c>
      <c r="G101" s="30">
        <v>35</v>
      </c>
      <c r="H101" s="24">
        <f>E101*G101/1000</f>
        <v>0.84</v>
      </c>
      <c r="I101" s="160">
        <f>SUM(H101:H105)</f>
        <v>6.8148</v>
      </c>
      <c r="J101" s="154">
        <v>7.6</v>
      </c>
      <c r="K101" s="154">
        <v>11.5</v>
      </c>
      <c r="L101" s="154">
        <v>64.2</v>
      </c>
      <c r="M101" s="154">
        <v>312.8</v>
      </c>
      <c r="N101" s="154">
        <v>0.12</v>
      </c>
      <c r="O101" s="154">
        <v>0.06</v>
      </c>
      <c r="P101" s="154">
        <v>0</v>
      </c>
      <c r="Q101" s="154">
        <v>12.4</v>
      </c>
      <c r="R101" s="154">
        <v>1.35</v>
      </c>
    </row>
    <row r="102" spans="1:18" ht="14.25" customHeight="1">
      <c r="A102" s="148"/>
      <c r="B102" s="148"/>
      <c r="C102" s="148"/>
      <c r="D102" s="22" t="s">
        <v>63</v>
      </c>
      <c r="E102" s="22">
        <v>60</v>
      </c>
      <c r="F102" s="22">
        <v>60</v>
      </c>
      <c r="G102" s="30">
        <v>48</v>
      </c>
      <c r="H102" s="24">
        <f aca="true" t="shared" si="5" ref="H102:H109">E102*G102/1000</f>
        <v>2.88</v>
      </c>
      <c r="I102" s="158"/>
      <c r="J102" s="155"/>
      <c r="K102" s="155"/>
      <c r="L102" s="155"/>
      <c r="M102" s="155"/>
      <c r="N102" s="155"/>
      <c r="O102" s="155"/>
      <c r="P102" s="155"/>
      <c r="Q102" s="155"/>
      <c r="R102" s="155"/>
    </row>
    <row r="103" spans="1:18" ht="13.5" customHeight="1">
      <c r="A103" s="148"/>
      <c r="B103" s="148"/>
      <c r="C103" s="148"/>
      <c r="D103" s="22" t="s">
        <v>12</v>
      </c>
      <c r="E103" s="22">
        <v>38.9</v>
      </c>
      <c r="F103" s="22">
        <v>38.9</v>
      </c>
      <c r="G103" s="30"/>
      <c r="H103" s="24">
        <f t="shared" si="5"/>
        <v>0</v>
      </c>
      <c r="I103" s="158"/>
      <c r="J103" s="155"/>
      <c r="K103" s="155"/>
      <c r="L103" s="155"/>
      <c r="M103" s="155"/>
      <c r="N103" s="155"/>
      <c r="O103" s="155"/>
      <c r="P103" s="155"/>
      <c r="Q103" s="155"/>
      <c r="R103" s="155"/>
    </row>
    <row r="104" spans="1:18" ht="14.25" customHeight="1">
      <c r="A104" s="148"/>
      <c r="B104" s="148"/>
      <c r="C104" s="148"/>
      <c r="D104" s="22" t="s">
        <v>10</v>
      </c>
      <c r="E104" s="22">
        <v>7.2</v>
      </c>
      <c r="F104" s="22">
        <v>7.2</v>
      </c>
      <c r="G104" s="30">
        <v>34</v>
      </c>
      <c r="H104" s="24">
        <f t="shared" si="5"/>
        <v>0.24480000000000002</v>
      </c>
      <c r="I104" s="158"/>
      <c r="J104" s="155"/>
      <c r="K104" s="155"/>
      <c r="L104" s="155"/>
      <c r="M104" s="155"/>
      <c r="N104" s="155"/>
      <c r="O104" s="155"/>
      <c r="P104" s="155"/>
      <c r="Q104" s="155"/>
      <c r="R104" s="155"/>
    </row>
    <row r="105" spans="1:18" s="5" customFormat="1" ht="15.75">
      <c r="A105" s="149"/>
      <c r="B105" s="149"/>
      <c r="C105" s="149"/>
      <c r="D105" s="22" t="s">
        <v>11</v>
      </c>
      <c r="E105" s="22">
        <v>6</v>
      </c>
      <c r="F105" s="22">
        <v>6</v>
      </c>
      <c r="G105" s="30">
        <v>475</v>
      </c>
      <c r="H105" s="24">
        <f t="shared" si="5"/>
        <v>2.85</v>
      </c>
      <c r="I105" s="159"/>
      <c r="J105" s="156"/>
      <c r="K105" s="156"/>
      <c r="L105" s="156"/>
      <c r="M105" s="156"/>
      <c r="N105" s="156"/>
      <c r="O105" s="156"/>
      <c r="P105" s="156"/>
      <c r="Q105" s="156"/>
      <c r="R105" s="156"/>
    </row>
    <row r="106" spans="1:18" s="5" customFormat="1" ht="15.75">
      <c r="A106" s="177">
        <v>693</v>
      </c>
      <c r="B106" s="177" t="s">
        <v>56</v>
      </c>
      <c r="C106" s="177">
        <v>150</v>
      </c>
      <c r="D106" s="22" t="s">
        <v>29</v>
      </c>
      <c r="E106" s="22">
        <v>1</v>
      </c>
      <c r="F106" s="22">
        <v>1</v>
      </c>
      <c r="G106" s="30">
        <v>380</v>
      </c>
      <c r="H106" s="24">
        <f t="shared" si="5"/>
        <v>0.38</v>
      </c>
      <c r="I106" s="199">
        <f>SUM(H106:H109)</f>
        <v>4.49</v>
      </c>
      <c r="J106" s="179">
        <v>2.3</v>
      </c>
      <c r="K106" s="179">
        <v>2.5</v>
      </c>
      <c r="L106" s="179">
        <v>13.7</v>
      </c>
      <c r="M106" s="179">
        <v>85.1</v>
      </c>
      <c r="N106" s="179">
        <v>0.05</v>
      </c>
      <c r="O106" s="179">
        <v>0.15</v>
      </c>
      <c r="P106" s="179">
        <v>1.2</v>
      </c>
      <c r="Q106" s="179">
        <v>129.1</v>
      </c>
      <c r="R106" s="179">
        <v>0.75</v>
      </c>
    </row>
    <row r="107" spans="1:18" s="5" customFormat="1" ht="17.25" customHeight="1">
      <c r="A107" s="177"/>
      <c r="B107" s="177"/>
      <c r="C107" s="177"/>
      <c r="D107" s="22" t="s">
        <v>9</v>
      </c>
      <c r="E107" s="22">
        <v>75</v>
      </c>
      <c r="F107" s="22">
        <v>75</v>
      </c>
      <c r="G107" s="30">
        <v>48</v>
      </c>
      <c r="H107" s="24">
        <f t="shared" si="5"/>
        <v>3.6</v>
      </c>
      <c r="I107" s="178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1:18" s="5" customFormat="1" ht="15.75">
      <c r="A108" s="177"/>
      <c r="B108" s="177"/>
      <c r="C108" s="177"/>
      <c r="D108" s="22" t="s">
        <v>12</v>
      </c>
      <c r="E108" s="22">
        <v>82.5</v>
      </c>
      <c r="F108" s="22">
        <v>82.5</v>
      </c>
      <c r="G108" s="30"/>
      <c r="H108" s="24">
        <f t="shared" si="5"/>
        <v>0</v>
      </c>
      <c r="I108" s="178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1:18" s="5" customFormat="1" ht="15.75">
      <c r="A109" s="177"/>
      <c r="B109" s="177"/>
      <c r="C109" s="177"/>
      <c r="D109" s="22" t="s">
        <v>10</v>
      </c>
      <c r="E109" s="22">
        <v>15</v>
      </c>
      <c r="F109" s="22">
        <v>15</v>
      </c>
      <c r="G109" s="30">
        <v>34</v>
      </c>
      <c r="H109" s="24">
        <f t="shared" si="5"/>
        <v>0.51</v>
      </c>
      <c r="I109" s="178"/>
      <c r="J109" s="219"/>
      <c r="K109" s="219"/>
      <c r="L109" s="219"/>
      <c r="M109" s="219"/>
      <c r="N109" s="219"/>
      <c r="O109" s="219"/>
      <c r="P109" s="219"/>
      <c r="Q109" s="219"/>
      <c r="R109" s="219"/>
    </row>
    <row r="110" spans="1:18" s="5" customFormat="1" ht="15.75">
      <c r="A110" s="22" t="s">
        <v>13</v>
      </c>
      <c r="B110" s="22"/>
      <c r="C110" s="22"/>
      <c r="D110" s="22"/>
      <c r="E110" s="22"/>
      <c r="F110" s="22"/>
      <c r="G110" s="30"/>
      <c r="H110" s="30"/>
      <c r="I110" s="38">
        <f>I101+I106</f>
        <v>11.3048</v>
      </c>
      <c r="J110" s="91">
        <f aca="true" t="shared" si="6" ref="J110:R110">J101+J106</f>
        <v>9.899999999999999</v>
      </c>
      <c r="K110" s="91">
        <f t="shared" si="6"/>
        <v>14</v>
      </c>
      <c r="L110" s="91">
        <f t="shared" si="6"/>
        <v>77.9</v>
      </c>
      <c r="M110" s="91">
        <f t="shared" si="6"/>
        <v>397.9</v>
      </c>
      <c r="N110" s="91">
        <f t="shared" si="6"/>
        <v>0.16999999999999998</v>
      </c>
      <c r="O110" s="91">
        <f t="shared" si="6"/>
        <v>0.21</v>
      </c>
      <c r="P110" s="91">
        <f t="shared" si="6"/>
        <v>1.2</v>
      </c>
      <c r="Q110" s="91">
        <f t="shared" si="6"/>
        <v>141.5</v>
      </c>
      <c r="R110" s="91">
        <f t="shared" si="6"/>
        <v>2.1</v>
      </c>
    </row>
    <row r="111" spans="1:18" s="5" customFormat="1" ht="31.5">
      <c r="A111" s="37" t="s">
        <v>57</v>
      </c>
      <c r="B111" s="22"/>
      <c r="C111" s="22"/>
      <c r="D111" s="22"/>
      <c r="E111" s="22"/>
      <c r="F111" s="22"/>
      <c r="G111" s="30"/>
      <c r="H111" s="30"/>
      <c r="I111" s="81">
        <f>I66+I68+I98+I110</f>
        <v>63.238099999999996</v>
      </c>
      <c r="J111" s="83">
        <f aca="true" t="shared" si="7" ref="J111:R111">J66+J68+J98+J110</f>
        <v>42.36</v>
      </c>
      <c r="K111" s="83">
        <f t="shared" si="7"/>
        <v>45.76</v>
      </c>
      <c r="L111" s="83">
        <f t="shared" si="7"/>
        <v>247.1</v>
      </c>
      <c r="M111" s="83">
        <f t="shared" si="7"/>
        <v>1505.8000000000002</v>
      </c>
      <c r="N111" s="83">
        <f t="shared" si="7"/>
        <v>0.6200000000000001</v>
      </c>
      <c r="O111" s="83">
        <f t="shared" si="7"/>
        <v>0.532</v>
      </c>
      <c r="P111" s="83">
        <f t="shared" si="7"/>
        <v>59.16</v>
      </c>
      <c r="Q111" s="83">
        <f t="shared" si="7"/>
        <v>289.42</v>
      </c>
      <c r="R111" s="83">
        <f t="shared" si="7"/>
        <v>22.64</v>
      </c>
    </row>
    <row r="112" spans="1:18" ht="15.75">
      <c r="A112" s="43"/>
      <c r="B112" s="43"/>
      <c r="C112" s="43"/>
      <c r="D112" s="43"/>
      <c r="E112" s="43"/>
      <c r="F112" s="43"/>
      <c r="G112" s="43"/>
      <c r="H112" s="43"/>
      <c r="I112" s="43"/>
      <c r="J112" s="124"/>
      <c r="K112" s="124"/>
      <c r="L112" s="123"/>
      <c r="M112" s="123"/>
      <c r="N112" s="123"/>
      <c r="O112" s="123"/>
      <c r="P112" s="123"/>
      <c r="Q112" s="123"/>
      <c r="R112" s="123"/>
    </row>
    <row r="113" spans="1:18" s="5" customFormat="1" ht="15.75">
      <c r="A113" s="43"/>
      <c r="B113" s="43"/>
      <c r="C113" s="43"/>
      <c r="D113" s="43"/>
      <c r="E113" s="43"/>
      <c r="F113" s="43"/>
      <c r="G113" s="43"/>
      <c r="H113" s="43"/>
      <c r="I113" s="43"/>
      <c r="J113" s="124"/>
      <c r="K113" s="124"/>
      <c r="L113" s="123"/>
      <c r="M113" s="123"/>
      <c r="N113" s="123"/>
      <c r="O113" s="123"/>
      <c r="P113" s="123"/>
      <c r="Q113" s="123"/>
      <c r="R113" s="123"/>
    </row>
    <row r="114" spans="1:18" s="5" customFormat="1" ht="15.75">
      <c r="A114" s="44"/>
      <c r="B114" s="45"/>
      <c r="C114" s="45"/>
      <c r="D114" s="45"/>
      <c r="E114" s="45"/>
      <c r="F114" s="45"/>
      <c r="G114" s="45"/>
      <c r="H114" s="45"/>
      <c r="I114" s="45"/>
      <c r="J114" s="123"/>
      <c r="K114" s="123"/>
      <c r="L114" s="123"/>
      <c r="M114" s="123"/>
      <c r="N114" s="123"/>
      <c r="O114" s="123"/>
      <c r="P114" s="123"/>
      <c r="Q114" s="123"/>
      <c r="R114" s="123"/>
    </row>
    <row r="115" spans="1:18" s="5" customFormat="1" ht="15.75">
      <c r="A115" s="217" t="s">
        <v>22</v>
      </c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8"/>
    </row>
    <row r="116" spans="1:18" s="5" customFormat="1" ht="15.75" customHeight="1">
      <c r="A116" s="201" t="s">
        <v>3</v>
      </c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3"/>
    </row>
    <row r="117" spans="1:18" s="5" customFormat="1" ht="15.75">
      <c r="A117" s="22">
        <v>1</v>
      </c>
      <c r="B117" s="22">
        <v>2</v>
      </c>
      <c r="C117" s="22">
        <v>3</v>
      </c>
      <c r="D117" s="22">
        <v>4</v>
      </c>
      <c r="E117" s="22">
        <v>5</v>
      </c>
      <c r="F117" s="22">
        <v>6</v>
      </c>
      <c r="G117" s="22">
        <v>7</v>
      </c>
      <c r="H117" s="22">
        <v>8</v>
      </c>
      <c r="I117" s="22">
        <v>9</v>
      </c>
      <c r="J117" s="82">
        <v>10</v>
      </c>
      <c r="K117" s="82">
        <v>11</v>
      </c>
      <c r="L117" s="82">
        <v>12</v>
      </c>
      <c r="M117" s="82">
        <v>13</v>
      </c>
      <c r="N117" s="82">
        <v>14</v>
      </c>
      <c r="O117" s="82">
        <v>15</v>
      </c>
      <c r="P117" s="82">
        <v>16</v>
      </c>
      <c r="Q117" s="82">
        <v>17</v>
      </c>
      <c r="R117" s="82">
        <v>18</v>
      </c>
    </row>
    <row r="118" spans="1:18" s="5" customFormat="1" ht="15.75">
      <c r="A118" s="177">
        <v>173</v>
      </c>
      <c r="B118" s="177" t="s">
        <v>96</v>
      </c>
      <c r="C118" s="177">
        <v>150</v>
      </c>
      <c r="D118" s="22" t="s">
        <v>54</v>
      </c>
      <c r="E118" s="22">
        <v>33</v>
      </c>
      <c r="F118" s="22">
        <v>33</v>
      </c>
      <c r="G118" s="30">
        <v>48</v>
      </c>
      <c r="H118" s="30">
        <f>E118*G118/1000</f>
        <v>1.584</v>
      </c>
      <c r="I118" s="178">
        <f>SUM(H118:H122)</f>
        <v>9.0525</v>
      </c>
      <c r="J118" s="154">
        <v>6</v>
      </c>
      <c r="K118" s="154">
        <v>11.2</v>
      </c>
      <c r="L118" s="154">
        <v>55</v>
      </c>
      <c r="M118" s="154">
        <v>345</v>
      </c>
      <c r="N118" s="154">
        <v>0.12</v>
      </c>
      <c r="O118" s="154">
        <v>0.06</v>
      </c>
      <c r="P118" s="154">
        <v>0</v>
      </c>
      <c r="Q118" s="154">
        <v>12.4</v>
      </c>
      <c r="R118" s="154">
        <v>1.35</v>
      </c>
    </row>
    <row r="119" spans="1:18" s="5" customFormat="1" ht="15.75">
      <c r="A119" s="177"/>
      <c r="B119" s="177"/>
      <c r="C119" s="177"/>
      <c r="D119" s="22" t="s">
        <v>9</v>
      </c>
      <c r="E119" s="22">
        <v>75</v>
      </c>
      <c r="F119" s="22">
        <v>75</v>
      </c>
      <c r="G119" s="30">
        <v>48</v>
      </c>
      <c r="H119" s="30">
        <f aca="true" t="shared" si="8" ref="H119:H129">E119*G119/1000</f>
        <v>3.6</v>
      </c>
      <c r="I119" s="178"/>
      <c r="J119" s="155"/>
      <c r="K119" s="155"/>
      <c r="L119" s="155"/>
      <c r="M119" s="155"/>
      <c r="N119" s="155"/>
      <c r="O119" s="155"/>
      <c r="P119" s="155"/>
      <c r="Q119" s="155"/>
      <c r="R119" s="155"/>
    </row>
    <row r="120" spans="1:18" s="5" customFormat="1" ht="15.75">
      <c r="A120" s="177"/>
      <c r="B120" s="177"/>
      <c r="C120" s="177"/>
      <c r="D120" s="22" t="s">
        <v>12</v>
      </c>
      <c r="E120" s="22">
        <v>48.7</v>
      </c>
      <c r="F120" s="22">
        <v>48.7</v>
      </c>
      <c r="G120" s="30"/>
      <c r="H120" s="30">
        <f t="shared" si="8"/>
        <v>0</v>
      </c>
      <c r="I120" s="178"/>
      <c r="J120" s="155"/>
      <c r="K120" s="155"/>
      <c r="L120" s="155"/>
      <c r="M120" s="155"/>
      <c r="N120" s="155"/>
      <c r="O120" s="155"/>
      <c r="P120" s="155"/>
      <c r="Q120" s="155"/>
      <c r="R120" s="155"/>
    </row>
    <row r="121" spans="1:18" s="5" customFormat="1" ht="15.75">
      <c r="A121" s="177"/>
      <c r="B121" s="177"/>
      <c r="C121" s="177"/>
      <c r="D121" s="22" t="s">
        <v>10</v>
      </c>
      <c r="E121" s="22">
        <v>9</v>
      </c>
      <c r="F121" s="22">
        <v>9</v>
      </c>
      <c r="G121" s="30">
        <v>34</v>
      </c>
      <c r="H121" s="30">
        <f t="shared" si="8"/>
        <v>0.306</v>
      </c>
      <c r="I121" s="178"/>
      <c r="J121" s="155"/>
      <c r="K121" s="155"/>
      <c r="L121" s="155"/>
      <c r="M121" s="155"/>
      <c r="N121" s="155"/>
      <c r="O121" s="155"/>
      <c r="P121" s="155"/>
      <c r="Q121" s="155"/>
      <c r="R121" s="155"/>
    </row>
    <row r="122" spans="1:18" s="5" customFormat="1" ht="15.75">
      <c r="A122" s="177"/>
      <c r="B122" s="177"/>
      <c r="C122" s="177"/>
      <c r="D122" s="22" t="s">
        <v>11</v>
      </c>
      <c r="E122" s="22">
        <v>7.5</v>
      </c>
      <c r="F122" s="22">
        <v>7.5</v>
      </c>
      <c r="G122" s="30">
        <v>475</v>
      </c>
      <c r="H122" s="30">
        <f t="shared" si="8"/>
        <v>3.5625</v>
      </c>
      <c r="I122" s="178"/>
      <c r="J122" s="156"/>
      <c r="K122" s="156"/>
      <c r="L122" s="156"/>
      <c r="M122" s="156"/>
      <c r="N122" s="156"/>
      <c r="O122" s="156"/>
      <c r="P122" s="156"/>
      <c r="Q122" s="156"/>
      <c r="R122" s="156"/>
    </row>
    <row r="123" spans="1:18" s="5" customFormat="1" ht="31.5">
      <c r="A123" s="22"/>
      <c r="B123" s="22" t="s">
        <v>216</v>
      </c>
      <c r="C123" s="22">
        <v>8</v>
      </c>
      <c r="D123" s="22" t="s">
        <v>217</v>
      </c>
      <c r="E123" s="22">
        <v>8</v>
      </c>
      <c r="F123" s="22">
        <v>8</v>
      </c>
      <c r="G123" s="30">
        <v>475</v>
      </c>
      <c r="H123" s="30">
        <f t="shared" si="8"/>
        <v>3.8</v>
      </c>
      <c r="I123" s="30">
        <f>H123</f>
        <v>3.8</v>
      </c>
      <c r="J123" s="146">
        <v>0.01</v>
      </c>
      <c r="K123" s="146">
        <v>6.6</v>
      </c>
      <c r="L123" s="146">
        <v>0.005</v>
      </c>
      <c r="M123" s="146">
        <v>61.6</v>
      </c>
      <c r="N123" s="146"/>
      <c r="O123" s="146"/>
      <c r="P123" s="146"/>
      <c r="Q123" s="146"/>
      <c r="R123" s="146"/>
    </row>
    <row r="124" spans="1:18" s="5" customFormat="1" ht="15.75">
      <c r="A124" s="22"/>
      <c r="B124" s="22" t="s">
        <v>218</v>
      </c>
      <c r="C124" s="22">
        <v>12</v>
      </c>
      <c r="D124" s="22" t="s">
        <v>219</v>
      </c>
      <c r="E124" s="22">
        <v>12</v>
      </c>
      <c r="F124" s="22">
        <v>12</v>
      </c>
      <c r="G124" s="30">
        <v>400</v>
      </c>
      <c r="H124" s="30">
        <f t="shared" si="8"/>
        <v>4.8</v>
      </c>
      <c r="I124" s="30">
        <f>H124</f>
        <v>4.8</v>
      </c>
      <c r="J124" s="146">
        <v>2.5</v>
      </c>
      <c r="K124" s="146">
        <v>3.2</v>
      </c>
      <c r="L124" s="146"/>
      <c r="M124" s="146">
        <v>44</v>
      </c>
      <c r="N124" s="146"/>
      <c r="O124" s="146"/>
      <c r="P124" s="146"/>
      <c r="Q124" s="146"/>
      <c r="R124" s="146"/>
    </row>
    <row r="125" spans="1:18" s="5" customFormat="1" ht="15.75">
      <c r="A125" s="22"/>
      <c r="B125" s="22" t="s">
        <v>19</v>
      </c>
      <c r="C125" s="22">
        <v>30</v>
      </c>
      <c r="D125" s="22" t="s">
        <v>19</v>
      </c>
      <c r="E125" s="22">
        <v>30</v>
      </c>
      <c r="F125" s="22">
        <v>30</v>
      </c>
      <c r="G125" s="30">
        <v>35.7</v>
      </c>
      <c r="H125" s="30">
        <f t="shared" si="8"/>
        <v>1.071</v>
      </c>
      <c r="I125" s="30">
        <f>H125</f>
        <v>1.071</v>
      </c>
      <c r="J125" s="82">
        <v>3.2</v>
      </c>
      <c r="K125" s="82">
        <v>0.48</v>
      </c>
      <c r="L125" s="82">
        <v>16.8</v>
      </c>
      <c r="M125" s="82">
        <v>81</v>
      </c>
      <c r="N125" s="82">
        <v>0.05</v>
      </c>
      <c r="O125" s="82">
        <v>0.02</v>
      </c>
      <c r="P125" s="82">
        <v>0</v>
      </c>
      <c r="Q125" s="82">
        <v>6.9</v>
      </c>
      <c r="R125" s="82">
        <v>6</v>
      </c>
    </row>
    <row r="126" spans="1:18" s="5" customFormat="1" ht="15.75">
      <c r="A126" s="147">
        <v>379</v>
      </c>
      <c r="B126" s="147" t="s">
        <v>84</v>
      </c>
      <c r="C126" s="147">
        <v>150</v>
      </c>
      <c r="D126" s="33" t="s">
        <v>84</v>
      </c>
      <c r="E126" s="33">
        <v>1.8</v>
      </c>
      <c r="F126" s="33">
        <v>1.8</v>
      </c>
      <c r="G126" s="34">
        <v>390</v>
      </c>
      <c r="H126" s="30">
        <f t="shared" si="8"/>
        <v>0.702</v>
      </c>
      <c r="I126" s="213">
        <f>SUM(H126:H128)</f>
        <v>4.811999999999999</v>
      </c>
      <c r="J126" s="154">
        <v>2.2</v>
      </c>
      <c r="K126" s="154">
        <v>3.2</v>
      </c>
      <c r="L126" s="154">
        <v>25.8</v>
      </c>
      <c r="M126" s="154">
        <v>136.8</v>
      </c>
      <c r="N126" s="154">
        <v>0.02</v>
      </c>
      <c r="O126" s="154">
        <v>0.09</v>
      </c>
      <c r="P126" s="154">
        <v>0.54</v>
      </c>
      <c r="Q126" s="154">
        <v>72</v>
      </c>
      <c r="R126" s="154">
        <v>0.36</v>
      </c>
    </row>
    <row r="127" spans="1:18" s="5" customFormat="1" ht="15.75" customHeight="1">
      <c r="A127" s="232"/>
      <c r="B127" s="232"/>
      <c r="C127" s="232"/>
      <c r="D127" s="69" t="s">
        <v>9</v>
      </c>
      <c r="E127" s="76">
        <v>75</v>
      </c>
      <c r="F127" s="76">
        <v>75</v>
      </c>
      <c r="G127" s="76">
        <v>48</v>
      </c>
      <c r="H127" s="30">
        <f t="shared" si="8"/>
        <v>3.6</v>
      </c>
      <c r="I127" s="232"/>
      <c r="J127" s="155"/>
      <c r="K127" s="155"/>
      <c r="L127" s="155"/>
      <c r="M127" s="155"/>
      <c r="N127" s="155"/>
      <c r="O127" s="155"/>
      <c r="P127" s="155"/>
      <c r="Q127" s="155"/>
      <c r="R127" s="155"/>
    </row>
    <row r="128" spans="1:18" ht="15.75">
      <c r="A128" s="232"/>
      <c r="B128" s="232"/>
      <c r="C128" s="232"/>
      <c r="D128" s="22" t="s">
        <v>10</v>
      </c>
      <c r="E128" s="22">
        <v>15</v>
      </c>
      <c r="F128" s="22">
        <v>15</v>
      </c>
      <c r="G128" s="30">
        <v>34</v>
      </c>
      <c r="H128" s="30">
        <f t="shared" si="8"/>
        <v>0.51</v>
      </c>
      <c r="I128" s="232"/>
      <c r="J128" s="155"/>
      <c r="K128" s="155"/>
      <c r="L128" s="155"/>
      <c r="M128" s="155"/>
      <c r="N128" s="155"/>
      <c r="O128" s="155"/>
      <c r="P128" s="155"/>
      <c r="Q128" s="155"/>
      <c r="R128" s="155"/>
    </row>
    <row r="129" spans="1:18" ht="15.75">
      <c r="A129" s="233"/>
      <c r="B129" s="233"/>
      <c r="C129" s="233"/>
      <c r="D129" s="22" t="s">
        <v>12</v>
      </c>
      <c r="E129" s="22">
        <v>75</v>
      </c>
      <c r="F129" s="22">
        <v>75</v>
      </c>
      <c r="G129" s="30"/>
      <c r="H129" s="30">
        <f t="shared" si="8"/>
        <v>0</v>
      </c>
      <c r="I129" s="233"/>
      <c r="J129" s="156"/>
      <c r="K129" s="156"/>
      <c r="L129" s="156"/>
      <c r="M129" s="156"/>
      <c r="N129" s="156"/>
      <c r="O129" s="156"/>
      <c r="P129" s="156"/>
      <c r="Q129" s="156"/>
      <c r="R129" s="156"/>
    </row>
    <row r="130" spans="1:18" s="5" customFormat="1" ht="15" customHeight="1">
      <c r="A130" s="37" t="s">
        <v>13</v>
      </c>
      <c r="B130" s="37"/>
      <c r="C130" s="22"/>
      <c r="D130" s="22"/>
      <c r="E130" s="22"/>
      <c r="F130" s="22"/>
      <c r="G130" s="22"/>
      <c r="H130" s="22"/>
      <c r="I130" s="46">
        <f>SUM(I118:I129)</f>
        <v>23.5355</v>
      </c>
      <c r="J130" s="91">
        <f aca="true" t="shared" si="9" ref="J130:R130">SUM(J118:J129)</f>
        <v>13.91</v>
      </c>
      <c r="K130" s="91">
        <f t="shared" si="9"/>
        <v>24.679999999999996</v>
      </c>
      <c r="L130" s="91">
        <f t="shared" si="9"/>
        <v>97.605</v>
      </c>
      <c r="M130" s="91">
        <f t="shared" si="9"/>
        <v>668.4000000000001</v>
      </c>
      <c r="N130" s="91">
        <f t="shared" si="9"/>
        <v>0.18999999999999997</v>
      </c>
      <c r="O130" s="91">
        <f t="shared" si="9"/>
        <v>0.16999999999999998</v>
      </c>
      <c r="P130" s="91">
        <f t="shared" si="9"/>
        <v>0.54</v>
      </c>
      <c r="Q130" s="91">
        <f t="shared" si="9"/>
        <v>91.3</v>
      </c>
      <c r="R130" s="91">
        <f t="shared" si="9"/>
        <v>7.71</v>
      </c>
    </row>
    <row r="131" spans="1:18" s="5" customFormat="1" ht="12.75" customHeight="1">
      <c r="A131" s="197" t="s">
        <v>87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</row>
    <row r="132" spans="1:18" s="5" customFormat="1" ht="12.75" customHeight="1">
      <c r="A132" s="37"/>
      <c r="B132" s="37" t="s">
        <v>122</v>
      </c>
      <c r="C132" s="37" t="s">
        <v>123</v>
      </c>
      <c r="D132" s="37" t="s">
        <v>122</v>
      </c>
      <c r="E132" s="37" t="s">
        <v>123</v>
      </c>
      <c r="F132" s="37" t="s">
        <v>123</v>
      </c>
      <c r="G132" s="38">
        <v>60</v>
      </c>
      <c r="H132" s="39">
        <v>6</v>
      </c>
      <c r="I132" s="38">
        <f>H132</f>
        <v>6</v>
      </c>
      <c r="J132" s="125">
        <v>0.3</v>
      </c>
      <c r="K132" s="125">
        <v>0</v>
      </c>
      <c r="L132" s="125">
        <v>8.6</v>
      </c>
      <c r="M132" s="125">
        <v>40</v>
      </c>
      <c r="N132" s="125">
        <v>0.04</v>
      </c>
      <c r="O132" s="125">
        <v>0.03</v>
      </c>
      <c r="P132" s="125">
        <v>19.5</v>
      </c>
      <c r="Q132" s="125">
        <v>24</v>
      </c>
      <c r="R132" s="125">
        <v>3.3</v>
      </c>
    </row>
    <row r="133" spans="1:18" s="5" customFormat="1" ht="12.75" customHeight="1">
      <c r="A133" s="201" t="s">
        <v>24</v>
      </c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</row>
    <row r="134" spans="1:18" s="5" customFormat="1" ht="13.5" customHeight="1">
      <c r="A134" s="37"/>
      <c r="B134" s="85" t="s">
        <v>162</v>
      </c>
      <c r="C134" s="84"/>
      <c r="D134" s="85" t="s">
        <v>162</v>
      </c>
      <c r="E134" s="22">
        <v>25</v>
      </c>
      <c r="F134" s="22">
        <v>25</v>
      </c>
      <c r="G134" s="22">
        <v>100</v>
      </c>
      <c r="H134" s="22">
        <f>F134*G134/1000</f>
        <v>2.5</v>
      </c>
      <c r="I134" s="88">
        <f>H134</f>
        <v>2.5</v>
      </c>
      <c r="J134" s="86">
        <v>0.51</v>
      </c>
      <c r="K134" s="86">
        <v>0.09</v>
      </c>
      <c r="L134" s="86">
        <v>1.78</v>
      </c>
      <c r="M134" s="86">
        <v>11.28</v>
      </c>
      <c r="N134" s="86"/>
      <c r="O134" s="86"/>
      <c r="P134" s="86"/>
      <c r="Q134" s="86"/>
      <c r="R134" s="86"/>
    </row>
    <row r="135" spans="1:18" s="5" customFormat="1" ht="15.75">
      <c r="A135" s="147">
        <v>139</v>
      </c>
      <c r="B135" s="147" t="s">
        <v>45</v>
      </c>
      <c r="C135" s="147">
        <v>150</v>
      </c>
      <c r="D135" s="22" t="s">
        <v>15</v>
      </c>
      <c r="E135" s="22">
        <v>40.2</v>
      </c>
      <c r="F135" s="22">
        <v>30</v>
      </c>
      <c r="G135" s="24">
        <v>20</v>
      </c>
      <c r="H135" s="24">
        <f>E135*G135/1000</f>
        <v>0.804</v>
      </c>
      <c r="I135" s="160">
        <f>SUM(H135:H141)</f>
        <v>2.865</v>
      </c>
      <c r="J135" s="154">
        <v>1.6</v>
      </c>
      <c r="K135" s="154">
        <v>1.8</v>
      </c>
      <c r="L135" s="154">
        <v>12.3</v>
      </c>
      <c r="M135" s="154">
        <v>72.6</v>
      </c>
      <c r="N135" s="154">
        <v>0.09</v>
      </c>
      <c r="O135" s="154">
        <v>0.06</v>
      </c>
      <c r="P135" s="154">
        <v>9</v>
      </c>
      <c r="Q135" s="154">
        <v>16.6</v>
      </c>
      <c r="R135" s="154">
        <v>0.9</v>
      </c>
    </row>
    <row r="136" spans="1:18" s="5" customFormat="1" ht="15.75">
      <c r="A136" s="148"/>
      <c r="B136" s="148"/>
      <c r="C136" s="148"/>
      <c r="D136" s="22" t="s">
        <v>16</v>
      </c>
      <c r="E136" s="22">
        <v>7.8</v>
      </c>
      <c r="F136" s="22">
        <v>6</v>
      </c>
      <c r="G136" s="24">
        <v>20</v>
      </c>
      <c r="H136" s="24">
        <f aca="true" t="shared" si="10" ref="H136:H141">E136*G136/1000</f>
        <v>0.156</v>
      </c>
      <c r="I136" s="161"/>
      <c r="J136" s="155"/>
      <c r="K136" s="155"/>
      <c r="L136" s="155"/>
      <c r="M136" s="155"/>
      <c r="N136" s="155"/>
      <c r="O136" s="155"/>
      <c r="P136" s="155"/>
      <c r="Q136" s="155"/>
      <c r="R136" s="155"/>
    </row>
    <row r="137" spans="1:18" s="5" customFormat="1" ht="15.75">
      <c r="A137" s="148"/>
      <c r="B137" s="148"/>
      <c r="C137" s="148"/>
      <c r="D137" s="22" t="s">
        <v>27</v>
      </c>
      <c r="E137" s="22">
        <v>7.2</v>
      </c>
      <c r="F137" s="22">
        <v>6</v>
      </c>
      <c r="G137" s="24">
        <v>20</v>
      </c>
      <c r="H137" s="24">
        <f t="shared" si="10"/>
        <v>0.144</v>
      </c>
      <c r="I137" s="161"/>
      <c r="J137" s="155"/>
      <c r="K137" s="155"/>
      <c r="L137" s="155"/>
      <c r="M137" s="155"/>
      <c r="N137" s="155"/>
      <c r="O137" s="155"/>
      <c r="P137" s="155"/>
      <c r="Q137" s="155"/>
      <c r="R137" s="155"/>
    </row>
    <row r="138" spans="1:18" s="5" customFormat="1" ht="15.75">
      <c r="A138" s="148"/>
      <c r="B138" s="148"/>
      <c r="C138" s="148"/>
      <c r="D138" s="22" t="s">
        <v>157</v>
      </c>
      <c r="E138" s="22">
        <v>1</v>
      </c>
      <c r="F138" s="22">
        <v>1</v>
      </c>
      <c r="G138" s="24">
        <v>12</v>
      </c>
      <c r="H138" s="24">
        <f t="shared" si="10"/>
        <v>0.012</v>
      </c>
      <c r="I138" s="161"/>
      <c r="J138" s="155"/>
      <c r="K138" s="155"/>
      <c r="L138" s="155"/>
      <c r="M138" s="155"/>
      <c r="N138" s="155"/>
      <c r="O138" s="155"/>
      <c r="P138" s="155"/>
      <c r="Q138" s="155"/>
      <c r="R138" s="155"/>
    </row>
    <row r="139" spans="1:18" s="5" customFormat="1" ht="15.75">
      <c r="A139" s="148"/>
      <c r="B139" s="148"/>
      <c r="C139" s="148"/>
      <c r="D139" s="22" t="s">
        <v>11</v>
      </c>
      <c r="E139" s="22">
        <v>3</v>
      </c>
      <c r="F139" s="22">
        <v>3</v>
      </c>
      <c r="G139" s="24">
        <v>475</v>
      </c>
      <c r="H139" s="24">
        <f t="shared" si="10"/>
        <v>1.425</v>
      </c>
      <c r="I139" s="161"/>
      <c r="J139" s="155"/>
      <c r="K139" s="155"/>
      <c r="L139" s="155"/>
      <c r="M139" s="155"/>
      <c r="N139" s="155"/>
      <c r="O139" s="155"/>
      <c r="P139" s="155"/>
      <c r="Q139" s="155"/>
      <c r="R139" s="155"/>
    </row>
    <row r="140" spans="1:18" s="5" customFormat="1" ht="15.75">
      <c r="A140" s="148"/>
      <c r="B140" s="148"/>
      <c r="C140" s="148"/>
      <c r="D140" s="22" t="s">
        <v>86</v>
      </c>
      <c r="E140" s="22">
        <v>12</v>
      </c>
      <c r="F140" s="22">
        <v>12</v>
      </c>
      <c r="G140" s="24">
        <v>27</v>
      </c>
      <c r="H140" s="24">
        <f t="shared" si="10"/>
        <v>0.324</v>
      </c>
      <c r="I140" s="161"/>
      <c r="J140" s="155"/>
      <c r="K140" s="155"/>
      <c r="L140" s="155"/>
      <c r="M140" s="155"/>
      <c r="N140" s="155"/>
      <c r="O140" s="155"/>
      <c r="P140" s="155"/>
      <c r="Q140" s="155"/>
      <c r="R140" s="155"/>
    </row>
    <row r="141" spans="1:18" s="5" customFormat="1" ht="15.75">
      <c r="A141" s="149"/>
      <c r="B141" s="149"/>
      <c r="C141" s="149"/>
      <c r="D141" s="22" t="s">
        <v>73</v>
      </c>
      <c r="E141" s="22">
        <v>108</v>
      </c>
      <c r="F141" s="22">
        <v>108</v>
      </c>
      <c r="G141" s="30"/>
      <c r="H141" s="24">
        <f t="shared" si="10"/>
        <v>0</v>
      </c>
      <c r="I141" s="162"/>
      <c r="J141" s="156"/>
      <c r="K141" s="156"/>
      <c r="L141" s="156"/>
      <c r="M141" s="156"/>
      <c r="N141" s="156"/>
      <c r="O141" s="156"/>
      <c r="P141" s="156"/>
      <c r="Q141" s="156"/>
      <c r="R141" s="156"/>
    </row>
    <row r="142" spans="1:18" s="5" customFormat="1" ht="15.75">
      <c r="A142" s="147">
        <v>374</v>
      </c>
      <c r="B142" s="147" t="s">
        <v>67</v>
      </c>
      <c r="C142" s="147">
        <v>50</v>
      </c>
      <c r="D142" s="22" t="s">
        <v>74</v>
      </c>
      <c r="E142" s="22">
        <v>61.5</v>
      </c>
      <c r="F142" s="22">
        <v>31</v>
      </c>
      <c r="G142" s="30">
        <v>165</v>
      </c>
      <c r="H142" s="30">
        <f>E142*G142/1000</f>
        <v>10.1475</v>
      </c>
      <c r="I142" s="178">
        <f>SUM(H142:H152)</f>
        <v>11.296990000000001</v>
      </c>
      <c r="J142" s="154">
        <v>4.5</v>
      </c>
      <c r="K142" s="154">
        <v>2.4</v>
      </c>
      <c r="L142" s="154">
        <v>2.4</v>
      </c>
      <c r="M142" s="154">
        <v>49.5</v>
      </c>
      <c r="N142" s="154">
        <v>0.05</v>
      </c>
      <c r="O142" s="154">
        <v>0.05</v>
      </c>
      <c r="P142" s="154">
        <v>4.6</v>
      </c>
      <c r="Q142" s="154">
        <v>15</v>
      </c>
      <c r="R142" s="169">
        <v>0.45</v>
      </c>
    </row>
    <row r="143" spans="1:18" s="5" customFormat="1" ht="15.75">
      <c r="A143" s="148"/>
      <c r="B143" s="148"/>
      <c r="C143" s="148"/>
      <c r="D143" s="22" t="s">
        <v>12</v>
      </c>
      <c r="E143" s="22">
        <v>9.5</v>
      </c>
      <c r="F143" s="22">
        <v>9.5</v>
      </c>
      <c r="G143" s="30"/>
      <c r="H143" s="30">
        <f aca="true" t="shared" si="11" ref="H143:H152">E143*G143/1000</f>
        <v>0</v>
      </c>
      <c r="I143" s="178"/>
      <c r="J143" s="155"/>
      <c r="K143" s="155"/>
      <c r="L143" s="155"/>
      <c r="M143" s="155"/>
      <c r="N143" s="155"/>
      <c r="O143" s="155"/>
      <c r="P143" s="155"/>
      <c r="Q143" s="155"/>
      <c r="R143" s="169"/>
    </row>
    <row r="144" spans="1:18" s="5" customFormat="1" ht="15.75">
      <c r="A144" s="148"/>
      <c r="B144" s="148"/>
      <c r="C144" s="148"/>
      <c r="D144" s="22" t="s">
        <v>16</v>
      </c>
      <c r="E144" s="22">
        <v>11.5</v>
      </c>
      <c r="F144" s="22">
        <v>9</v>
      </c>
      <c r="G144" s="30">
        <v>20</v>
      </c>
      <c r="H144" s="30">
        <f t="shared" si="11"/>
        <v>0.23</v>
      </c>
      <c r="I144" s="178"/>
      <c r="J144" s="155"/>
      <c r="K144" s="155"/>
      <c r="L144" s="155"/>
      <c r="M144" s="155"/>
      <c r="N144" s="155"/>
      <c r="O144" s="155"/>
      <c r="P144" s="155"/>
      <c r="Q144" s="155"/>
      <c r="R144" s="169"/>
    </row>
    <row r="145" spans="1:18" s="5" customFormat="1" ht="15.75">
      <c r="A145" s="148"/>
      <c r="B145" s="148"/>
      <c r="C145" s="148"/>
      <c r="D145" s="22" t="s">
        <v>26</v>
      </c>
      <c r="E145" s="22">
        <v>2</v>
      </c>
      <c r="F145" s="22">
        <v>1.5</v>
      </c>
      <c r="G145" s="30"/>
      <c r="H145" s="30">
        <f t="shared" si="11"/>
        <v>0</v>
      </c>
      <c r="I145" s="178"/>
      <c r="J145" s="155"/>
      <c r="K145" s="155"/>
      <c r="L145" s="155"/>
      <c r="M145" s="155"/>
      <c r="N145" s="155"/>
      <c r="O145" s="155"/>
      <c r="P145" s="155"/>
      <c r="Q145" s="155"/>
      <c r="R145" s="169"/>
    </row>
    <row r="146" spans="1:18" s="5" customFormat="1" ht="15.75">
      <c r="A146" s="148"/>
      <c r="B146" s="148"/>
      <c r="C146" s="148"/>
      <c r="D146" s="22" t="s">
        <v>157</v>
      </c>
      <c r="E146" s="22">
        <v>1</v>
      </c>
      <c r="F146" s="22">
        <v>1</v>
      </c>
      <c r="G146" s="24">
        <v>12</v>
      </c>
      <c r="H146" s="30">
        <f t="shared" si="11"/>
        <v>0.012</v>
      </c>
      <c r="I146" s="178"/>
      <c r="J146" s="155"/>
      <c r="K146" s="155"/>
      <c r="L146" s="155"/>
      <c r="M146" s="155"/>
      <c r="N146" s="155"/>
      <c r="O146" s="155"/>
      <c r="P146" s="155"/>
      <c r="Q146" s="155"/>
      <c r="R146" s="169"/>
    </row>
    <row r="147" spans="1:18" s="5" customFormat="1" ht="15.75">
      <c r="A147" s="148"/>
      <c r="B147" s="148"/>
      <c r="C147" s="148"/>
      <c r="D147" s="22" t="s">
        <v>27</v>
      </c>
      <c r="E147" s="22">
        <v>5</v>
      </c>
      <c r="F147" s="22">
        <v>4</v>
      </c>
      <c r="G147" s="30">
        <v>20</v>
      </c>
      <c r="H147" s="30">
        <f t="shared" si="11"/>
        <v>0.1</v>
      </c>
      <c r="I147" s="178"/>
      <c r="J147" s="155"/>
      <c r="K147" s="155"/>
      <c r="L147" s="155"/>
      <c r="M147" s="155"/>
      <c r="N147" s="155"/>
      <c r="O147" s="155"/>
      <c r="P147" s="155"/>
      <c r="Q147" s="155"/>
      <c r="R147" s="169"/>
    </row>
    <row r="148" spans="1:18" s="5" customFormat="1" ht="15.75">
      <c r="A148" s="148"/>
      <c r="B148" s="148"/>
      <c r="C148" s="148"/>
      <c r="D148" s="22" t="s">
        <v>42</v>
      </c>
      <c r="E148" s="22">
        <v>5</v>
      </c>
      <c r="F148" s="22">
        <v>5</v>
      </c>
      <c r="G148" s="30">
        <v>115</v>
      </c>
      <c r="H148" s="30">
        <f t="shared" si="11"/>
        <v>0.575</v>
      </c>
      <c r="I148" s="178"/>
      <c r="J148" s="155"/>
      <c r="K148" s="155"/>
      <c r="L148" s="155"/>
      <c r="M148" s="155"/>
      <c r="N148" s="155"/>
      <c r="O148" s="155"/>
      <c r="P148" s="155"/>
      <c r="Q148" s="155"/>
      <c r="R148" s="169"/>
    </row>
    <row r="149" spans="1:18" s="5" customFormat="1" ht="15.75">
      <c r="A149" s="148"/>
      <c r="B149" s="148"/>
      <c r="C149" s="148"/>
      <c r="D149" s="22" t="s">
        <v>41</v>
      </c>
      <c r="E149" s="22">
        <v>2.5</v>
      </c>
      <c r="F149" s="22">
        <v>2.5</v>
      </c>
      <c r="G149" s="30">
        <v>79</v>
      </c>
      <c r="H149" s="30">
        <f t="shared" si="11"/>
        <v>0.1975</v>
      </c>
      <c r="I149" s="178"/>
      <c r="J149" s="155"/>
      <c r="K149" s="155"/>
      <c r="L149" s="155"/>
      <c r="M149" s="155"/>
      <c r="N149" s="155"/>
      <c r="O149" s="155"/>
      <c r="P149" s="155"/>
      <c r="Q149" s="155"/>
      <c r="R149" s="169"/>
    </row>
    <row r="150" spans="1:18" s="5" customFormat="1" ht="15.75">
      <c r="A150" s="148"/>
      <c r="B150" s="148"/>
      <c r="C150" s="148"/>
      <c r="D150" s="22" t="s">
        <v>76</v>
      </c>
      <c r="E150" s="22">
        <v>0.001</v>
      </c>
      <c r="F150" s="22">
        <v>0.001</v>
      </c>
      <c r="G150" s="30">
        <v>460</v>
      </c>
      <c r="H150" s="30">
        <f t="shared" si="11"/>
        <v>0.00046</v>
      </c>
      <c r="I150" s="178"/>
      <c r="J150" s="155"/>
      <c r="K150" s="155"/>
      <c r="L150" s="155"/>
      <c r="M150" s="155"/>
      <c r="N150" s="155"/>
      <c r="O150" s="155"/>
      <c r="P150" s="155"/>
      <c r="Q150" s="155"/>
      <c r="R150" s="169"/>
    </row>
    <row r="151" spans="1:18" s="5" customFormat="1" ht="15.75">
      <c r="A151" s="148"/>
      <c r="B151" s="148"/>
      <c r="C151" s="148"/>
      <c r="D151" s="22" t="s">
        <v>10</v>
      </c>
      <c r="E151" s="22">
        <v>1</v>
      </c>
      <c r="F151" s="22">
        <v>1</v>
      </c>
      <c r="G151" s="30">
        <v>34</v>
      </c>
      <c r="H151" s="30">
        <f t="shared" si="11"/>
        <v>0.034</v>
      </c>
      <c r="I151" s="178"/>
      <c r="J151" s="155"/>
      <c r="K151" s="155"/>
      <c r="L151" s="155"/>
      <c r="M151" s="155"/>
      <c r="N151" s="155"/>
      <c r="O151" s="155"/>
      <c r="P151" s="155"/>
      <c r="Q151" s="155"/>
      <c r="R151" s="169"/>
    </row>
    <row r="152" spans="1:18" s="5" customFormat="1" ht="15.75">
      <c r="A152" s="149"/>
      <c r="B152" s="149"/>
      <c r="C152" s="149"/>
      <c r="D152" s="22" t="s">
        <v>48</v>
      </c>
      <c r="E152" s="22">
        <v>0.001</v>
      </c>
      <c r="F152" s="22">
        <v>0.001</v>
      </c>
      <c r="G152" s="30">
        <v>530</v>
      </c>
      <c r="H152" s="87">
        <f t="shared" si="11"/>
        <v>0.00053</v>
      </c>
      <c r="I152" s="178"/>
      <c r="J152" s="156"/>
      <c r="K152" s="156"/>
      <c r="L152" s="156"/>
      <c r="M152" s="156"/>
      <c r="N152" s="156"/>
      <c r="O152" s="156"/>
      <c r="P152" s="156"/>
      <c r="Q152" s="156"/>
      <c r="R152" s="169"/>
    </row>
    <row r="153" spans="1:18" s="5" customFormat="1" ht="15.75">
      <c r="A153" s="147">
        <v>520</v>
      </c>
      <c r="B153" s="147" t="s">
        <v>66</v>
      </c>
      <c r="C153" s="147">
        <v>120</v>
      </c>
      <c r="D153" s="22" t="s">
        <v>15</v>
      </c>
      <c r="E153" s="22">
        <v>132.8</v>
      </c>
      <c r="F153" s="22">
        <v>99.6</v>
      </c>
      <c r="G153" s="30">
        <v>20</v>
      </c>
      <c r="H153" s="30">
        <f aca="true" t="shared" si="12" ref="H153:H158">E153*G153/1000</f>
        <v>2.656</v>
      </c>
      <c r="I153" s="157">
        <f>SUM(H153:H156)</f>
        <v>6.9952000000000005</v>
      </c>
      <c r="J153" s="154">
        <v>2.5</v>
      </c>
      <c r="K153" s="154">
        <v>5.4</v>
      </c>
      <c r="L153" s="154">
        <v>17.5</v>
      </c>
      <c r="M153" s="154">
        <v>130.8</v>
      </c>
      <c r="N153" s="154">
        <v>0.12</v>
      </c>
      <c r="O153" s="154">
        <v>0.11</v>
      </c>
      <c r="P153" s="154">
        <v>16.8</v>
      </c>
      <c r="Q153" s="154">
        <v>33.9</v>
      </c>
      <c r="R153" s="154">
        <v>1.08</v>
      </c>
    </row>
    <row r="154" spans="1:18" s="5" customFormat="1" ht="12.75" customHeight="1">
      <c r="A154" s="148"/>
      <c r="B154" s="148"/>
      <c r="C154" s="148"/>
      <c r="D154" s="22" t="s">
        <v>9</v>
      </c>
      <c r="E154" s="22">
        <v>18.9</v>
      </c>
      <c r="F154" s="22">
        <v>18</v>
      </c>
      <c r="G154" s="30">
        <v>48</v>
      </c>
      <c r="H154" s="30">
        <f t="shared" si="12"/>
        <v>0.9071999999999999</v>
      </c>
      <c r="I154" s="158"/>
      <c r="J154" s="155"/>
      <c r="K154" s="155"/>
      <c r="L154" s="155"/>
      <c r="M154" s="155"/>
      <c r="N154" s="155"/>
      <c r="O154" s="155"/>
      <c r="P154" s="155"/>
      <c r="Q154" s="155"/>
      <c r="R154" s="155"/>
    </row>
    <row r="155" spans="1:18" s="5" customFormat="1" ht="12.75" customHeight="1">
      <c r="A155" s="148"/>
      <c r="B155" s="148"/>
      <c r="C155" s="148"/>
      <c r="D155" s="22" t="s">
        <v>157</v>
      </c>
      <c r="E155" s="22">
        <v>1</v>
      </c>
      <c r="F155" s="22">
        <v>1</v>
      </c>
      <c r="G155" s="24">
        <v>12</v>
      </c>
      <c r="H155" s="30">
        <f t="shared" si="12"/>
        <v>0.012</v>
      </c>
      <c r="I155" s="158"/>
      <c r="J155" s="155"/>
      <c r="K155" s="155"/>
      <c r="L155" s="155"/>
      <c r="M155" s="155"/>
      <c r="N155" s="155"/>
      <c r="O155" s="155"/>
      <c r="P155" s="155"/>
      <c r="Q155" s="155"/>
      <c r="R155" s="155"/>
    </row>
    <row r="156" spans="1:18" s="5" customFormat="1" ht="15.75">
      <c r="A156" s="149"/>
      <c r="B156" s="149"/>
      <c r="C156" s="149"/>
      <c r="D156" s="22" t="s">
        <v>11</v>
      </c>
      <c r="E156" s="22">
        <v>7.2</v>
      </c>
      <c r="F156" s="22">
        <v>7.2</v>
      </c>
      <c r="G156" s="30">
        <v>475</v>
      </c>
      <c r="H156" s="30">
        <f t="shared" si="12"/>
        <v>3.42</v>
      </c>
      <c r="I156" s="159"/>
      <c r="J156" s="156"/>
      <c r="K156" s="156"/>
      <c r="L156" s="156"/>
      <c r="M156" s="156"/>
      <c r="N156" s="156"/>
      <c r="O156" s="156"/>
      <c r="P156" s="156"/>
      <c r="Q156" s="156"/>
      <c r="R156" s="156"/>
    </row>
    <row r="157" spans="1:18" s="5" customFormat="1" ht="15.75">
      <c r="A157" s="22"/>
      <c r="B157" s="22" t="s">
        <v>19</v>
      </c>
      <c r="C157" s="22">
        <v>30</v>
      </c>
      <c r="D157" s="22" t="s">
        <v>19</v>
      </c>
      <c r="E157" s="22">
        <v>30</v>
      </c>
      <c r="F157" s="22">
        <v>30</v>
      </c>
      <c r="G157" s="30">
        <v>35.7</v>
      </c>
      <c r="H157" s="30">
        <f t="shared" si="12"/>
        <v>1.071</v>
      </c>
      <c r="I157" s="30">
        <f>H157</f>
        <v>1.071</v>
      </c>
      <c r="J157" s="82">
        <v>3.2</v>
      </c>
      <c r="K157" s="82">
        <v>0.48</v>
      </c>
      <c r="L157" s="82">
        <v>16.8</v>
      </c>
      <c r="M157" s="82">
        <v>81</v>
      </c>
      <c r="N157" s="82">
        <v>0.05</v>
      </c>
      <c r="O157" s="82">
        <v>0.02</v>
      </c>
      <c r="P157" s="82">
        <v>0</v>
      </c>
      <c r="Q157" s="82">
        <v>6.9</v>
      </c>
      <c r="R157" s="82">
        <v>6</v>
      </c>
    </row>
    <row r="158" spans="1:18" ht="15.75">
      <c r="A158" s="22"/>
      <c r="B158" s="22" t="s">
        <v>20</v>
      </c>
      <c r="C158" s="22">
        <v>30</v>
      </c>
      <c r="D158" s="22" t="s">
        <v>20</v>
      </c>
      <c r="E158" s="22">
        <v>30</v>
      </c>
      <c r="F158" s="22">
        <v>30</v>
      </c>
      <c r="G158" s="30">
        <v>50</v>
      </c>
      <c r="H158" s="30">
        <f t="shared" si="12"/>
        <v>1.5</v>
      </c>
      <c r="I158" s="34">
        <f>H158</f>
        <v>1.5</v>
      </c>
      <c r="J158" s="82">
        <v>2.6</v>
      </c>
      <c r="K158" s="82">
        <v>0.4</v>
      </c>
      <c r="L158" s="82">
        <v>13.6</v>
      </c>
      <c r="M158" s="82">
        <v>72.4</v>
      </c>
      <c r="N158" s="82">
        <v>0.03</v>
      </c>
      <c r="O158" s="82">
        <v>0.012</v>
      </c>
      <c r="P158" s="82">
        <v>0</v>
      </c>
      <c r="Q158" s="82">
        <v>7.2</v>
      </c>
      <c r="R158" s="82">
        <v>1.16</v>
      </c>
    </row>
    <row r="159" spans="1:18" ht="15.75">
      <c r="A159" s="147">
        <v>639</v>
      </c>
      <c r="B159" s="147" t="s">
        <v>51</v>
      </c>
      <c r="C159" s="147">
        <v>150</v>
      </c>
      <c r="D159" s="22" t="s">
        <v>49</v>
      </c>
      <c r="E159" s="22">
        <v>18.7</v>
      </c>
      <c r="F159" s="22">
        <v>46.5</v>
      </c>
      <c r="G159" s="30">
        <v>50</v>
      </c>
      <c r="H159" s="30">
        <f>E159*G159/1000</f>
        <v>0.935</v>
      </c>
      <c r="I159" s="157">
        <f>SUM(H159:H162)</f>
        <v>1.514</v>
      </c>
      <c r="J159" s="154">
        <v>0.4</v>
      </c>
      <c r="K159" s="154">
        <v>0</v>
      </c>
      <c r="L159" s="154">
        <v>23.5</v>
      </c>
      <c r="M159" s="154">
        <v>93</v>
      </c>
      <c r="N159" s="154">
        <v>0.001</v>
      </c>
      <c r="O159" s="154">
        <v>0.001</v>
      </c>
      <c r="P159" s="154">
        <v>0.15</v>
      </c>
      <c r="Q159" s="154">
        <v>18.9</v>
      </c>
      <c r="R159" s="204">
        <v>0.45</v>
      </c>
    </row>
    <row r="160" spans="1:18" ht="15.75">
      <c r="A160" s="148"/>
      <c r="B160" s="148"/>
      <c r="C160" s="148"/>
      <c r="D160" s="22" t="s">
        <v>10</v>
      </c>
      <c r="E160" s="22">
        <v>15</v>
      </c>
      <c r="F160" s="22">
        <v>15</v>
      </c>
      <c r="G160" s="30">
        <v>34</v>
      </c>
      <c r="H160" s="30">
        <f>E160*G160/1000</f>
        <v>0.51</v>
      </c>
      <c r="I160" s="158"/>
      <c r="J160" s="155"/>
      <c r="K160" s="155"/>
      <c r="L160" s="155"/>
      <c r="M160" s="155"/>
      <c r="N160" s="155"/>
      <c r="O160" s="155"/>
      <c r="P160" s="155"/>
      <c r="Q160" s="155"/>
      <c r="R160" s="234"/>
    </row>
    <row r="161" spans="1:18" ht="15.75">
      <c r="A161" s="148"/>
      <c r="B161" s="148"/>
      <c r="C161" s="148"/>
      <c r="D161" s="22" t="s">
        <v>12</v>
      </c>
      <c r="E161" s="22">
        <v>144</v>
      </c>
      <c r="F161" s="22">
        <v>144</v>
      </c>
      <c r="G161" s="93"/>
      <c r="H161" s="30">
        <f>E161*G161/1000</f>
        <v>0</v>
      </c>
      <c r="I161" s="158"/>
      <c r="J161" s="155"/>
      <c r="K161" s="155"/>
      <c r="L161" s="155"/>
      <c r="M161" s="155"/>
      <c r="N161" s="155"/>
      <c r="O161" s="155"/>
      <c r="P161" s="155"/>
      <c r="Q161" s="155"/>
      <c r="R161" s="234"/>
    </row>
    <row r="162" spans="1:18" ht="15.75">
      <c r="A162" s="149"/>
      <c r="B162" s="149"/>
      <c r="C162" s="149"/>
      <c r="D162" s="22" t="s">
        <v>76</v>
      </c>
      <c r="E162" s="22">
        <v>0.15</v>
      </c>
      <c r="F162" s="22">
        <v>0.15</v>
      </c>
      <c r="G162" s="30">
        <v>460</v>
      </c>
      <c r="H162" s="30">
        <f>E162*G162/1000</f>
        <v>0.069</v>
      </c>
      <c r="I162" s="159"/>
      <c r="J162" s="156"/>
      <c r="K162" s="156"/>
      <c r="L162" s="156"/>
      <c r="M162" s="156"/>
      <c r="N162" s="156"/>
      <c r="O162" s="156"/>
      <c r="P162" s="156"/>
      <c r="Q162" s="156"/>
      <c r="R162" s="207"/>
    </row>
    <row r="163" spans="1:18" ht="15.75">
      <c r="A163" s="37" t="s">
        <v>13</v>
      </c>
      <c r="B163" s="37"/>
      <c r="C163" s="37"/>
      <c r="D163" s="37"/>
      <c r="E163" s="37"/>
      <c r="F163" s="37"/>
      <c r="G163" s="46"/>
      <c r="H163" s="46"/>
      <c r="I163" s="38">
        <f>SUM(I134:I162)</f>
        <v>27.742190000000004</v>
      </c>
      <c r="J163" s="91">
        <f aca="true" t="shared" si="13" ref="J163:R163">SUM(J134:J162)</f>
        <v>15.309999999999999</v>
      </c>
      <c r="K163" s="91">
        <f t="shared" si="13"/>
        <v>10.570000000000002</v>
      </c>
      <c r="L163" s="91">
        <f t="shared" si="13"/>
        <v>87.88</v>
      </c>
      <c r="M163" s="91">
        <f t="shared" si="13"/>
        <v>510.58000000000004</v>
      </c>
      <c r="N163" s="91">
        <f t="shared" si="13"/>
        <v>0.34099999999999997</v>
      </c>
      <c r="O163" s="91">
        <f t="shared" si="13"/>
        <v>0.253</v>
      </c>
      <c r="P163" s="91">
        <f t="shared" si="13"/>
        <v>30.549999999999997</v>
      </c>
      <c r="Q163" s="91">
        <f t="shared" si="13"/>
        <v>98.5</v>
      </c>
      <c r="R163" s="91">
        <f t="shared" si="13"/>
        <v>10.04</v>
      </c>
    </row>
    <row r="164" spans="1:18" ht="15.75">
      <c r="A164" s="40"/>
      <c r="B164" s="40"/>
      <c r="C164" s="40"/>
      <c r="D164" s="40"/>
      <c r="E164" s="40"/>
      <c r="F164" s="40"/>
      <c r="G164" s="40"/>
      <c r="H164" s="40"/>
      <c r="I164" s="50"/>
      <c r="J164" s="123"/>
      <c r="K164" s="123"/>
      <c r="L164" s="123"/>
      <c r="M164" s="123"/>
      <c r="N164" s="123"/>
      <c r="O164" s="123"/>
      <c r="P164" s="123"/>
      <c r="Q164" s="123"/>
      <c r="R164" s="123"/>
    </row>
    <row r="165" spans="1:18" ht="15.75" customHeight="1">
      <c r="A165" s="152" t="s">
        <v>53</v>
      </c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</row>
    <row r="166" spans="1:18" ht="15.75" customHeight="1">
      <c r="A166" s="175">
        <v>1306</v>
      </c>
      <c r="B166" s="147" t="s">
        <v>152</v>
      </c>
      <c r="C166" s="147">
        <v>50</v>
      </c>
      <c r="D166" s="22" t="s">
        <v>153</v>
      </c>
      <c r="E166" s="22">
        <v>23.8</v>
      </c>
      <c r="F166" s="22">
        <v>23.8</v>
      </c>
      <c r="G166" s="30">
        <v>26</v>
      </c>
      <c r="H166" s="30">
        <f>E166*G166/1000</f>
        <v>0.6188</v>
      </c>
      <c r="I166" s="230">
        <f>SUM(H166:H172)</f>
        <v>2.6012150000000003</v>
      </c>
      <c r="J166" s="170">
        <v>3.6</v>
      </c>
      <c r="K166" s="170">
        <v>6.02</v>
      </c>
      <c r="L166" s="170">
        <v>20.02</v>
      </c>
      <c r="M166" s="170">
        <v>151.09</v>
      </c>
      <c r="N166" s="170">
        <v>0.21</v>
      </c>
      <c r="O166" s="170">
        <v>0.25</v>
      </c>
      <c r="P166" s="170">
        <v>0.25</v>
      </c>
      <c r="Q166" s="170">
        <v>46.7</v>
      </c>
      <c r="R166" s="170">
        <v>0.49</v>
      </c>
    </row>
    <row r="167" spans="1:18" ht="15.75" customHeight="1">
      <c r="A167" s="223"/>
      <c r="B167" s="148"/>
      <c r="C167" s="148"/>
      <c r="D167" s="22" t="s">
        <v>25</v>
      </c>
      <c r="E167" s="22">
        <v>1.07</v>
      </c>
      <c r="F167" s="22">
        <v>0.03</v>
      </c>
      <c r="G167" s="30">
        <v>6.5</v>
      </c>
      <c r="H167" s="30">
        <f aca="true" t="shared" si="14" ref="H167:H172">E167*G167/1000</f>
        <v>0.006955</v>
      </c>
      <c r="I167" s="164"/>
      <c r="J167" s="171"/>
      <c r="K167" s="171"/>
      <c r="L167" s="171"/>
      <c r="M167" s="171"/>
      <c r="N167" s="171"/>
      <c r="O167" s="171"/>
      <c r="P167" s="171"/>
      <c r="Q167" s="171"/>
      <c r="R167" s="171"/>
    </row>
    <row r="168" spans="1:18" ht="15.75" customHeight="1">
      <c r="A168" s="223"/>
      <c r="B168" s="148"/>
      <c r="C168" s="148"/>
      <c r="D168" s="22" t="s">
        <v>62</v>
      </c>
      <c r="E168" s="22">
        <v>23.8</v>
      </c>
      <c r="F168" s="22">
        <v>23.8</v>
      </c>
      <c r="G168" s="30">
        <v>48</v>
      </c>
      <c r="H168" s="30">
        <f t="shared" si="14"/>
        <v>1.1424</v>
      </c>
      <c r="I168" s="164"/>
      <c r="J168" s="171"/>
      <c r="K168" s="171"/>
      <c r="L168" s="171"/>
      <c r="M168" s="171"/>
      <c r="N168" s="171"/>
      <c r="O168" s="171"/>
      <c r="P168" s="171"/>
      <c r="Q168" s="171"/>
      <c r="R168" s="171"/>
    </row>
    <row r="169" spans="1:18" ht="15.75" customHeight="1">
      <c r="A169" s="223"/>
      <c r="B169" s="148"/>
      <c r="C169" s="148"/>
      <c r="D169" s="22" t="s">
        <v>10</v>
      </c>
      <c r="E169" s="22">
        <v>0.79</v>
      </c>
      <c r="F169" s="22">
        <v>0.79</v>
      </c>
      <c r="G169" s="30">
        <v>34</v>
      </c>
      <c r="H169" s="30">
        <f t="shared" si="14"/>
        <v>0.02686</v>
      </c>
      <c r="I169" s="164"/>
      <c r="J169" s="171"/>
      <c r="K169" s="171"/>
      <c r="L169" s="171"/>
      <c r="M169" s="171"/>
      <c r="N169" s="171"/>
      <c r="O169" s="171"/>
      <c r="P169" s="171"/>
      <c r="Q169" s="171"/>
      <c r="R169" s="171"/>
    </row>
    <row r="170" spans="1:18" ht="15.75" customHeight="1">
      <c r="A170" s="223"/>
      <c r="B170" s="148"/>
      <c r="C170" s="148"/>
      <c r="D170" s="22" t="s">
        <v>128</v>
      </c>
      <c r="E170" s="22">
        <v>3.2</v>
      </c>
      <c r="F170" s="22">
        <v>3.2</v>
      </c>
      <c r="G170" s="30">
        <v>79</v>
      </c>
      <c r="H170" s="30">
        <f t="shared" si="14"/>
        <v>0.2528</v>
      </c>
      <c r="I170" s="164"/>
      <c r="J170" s="171"/>
      <c r="K170" s="171"/>
      <c r="L170" s="171"/>
      <c r="M170" s="171"/>
      <c r="N170" s="171"/>
      <c r="O170" s="171"/>
      <c r="P170" s="171"/>
      <c r="Q170" s="171"/>
      <c r="R170" s="171"/>
    </row>
    <row r="171" spans="1:18" ht="15.75" customHeight="1">
      <c r="A171" s="223"/>
      <c r="B171" s="148"/>
      <c r="C171" s="148"/>
      <c r="D171" s="22" t="s">
        <v>46</v>
      </c>
      <c r="E171" s="22">
        <v>0.66</v>
      </c>
      <c r="F171" s="22">
        <v>0.66</v>
      </c>
      <c r="G171" s="30">
        <v>240</v>
      </c>
      <c r="H171" s="30">
        <f t="shared" si="14"/>
        <v>0.1584</v>
      </c>
      <c r="I171" s="164"/>
      <c r="J171" s="171"/>
      <c r="K171" s="171"/>
      <c r="L171" s="171"/>
      <c r="M171" s="171"/>
      <c r="N171" s="171"/>
      <c r="O171" s="171"/>
      <c r="P171" s="171"/>
      <c r="Q171" s="171"/>
      <c r="R171" s="171"/>
    </row>
    <row r="172" spans="1:18" ht="27" customHeight="1">
      <c r="A172" s="176"/>
      <c r="B172" s="149"/>
      <c r="C172" s="149"/>
      <c r="D172" s="22" t="s">
        <v>61</v>
      </c>
      <c r="E172" s="22">
        <v>5</v>
      </c>
      <c r="F172" s="22">
        <v>5</v>
      </c>
      <c r="G172" s="30">
        <v>79</v>
      </c>
      <c r="H172" s="30">
        <f t="shared" si="14"/>
        <v>0.395</v>
      </c>
      <c r="I172" s="165"/>
      <c r="J172" s="172"/>
      <c r="K172" s="172"/>
      <c r="L172" s="172"/>
      <c r="M172" s="172"/>
      <c r="N172" s="172"/>
      <c r="O172" s="172"/>
      <c r="P172" s="172"/>
      <c r="Q172" s="172"/>
      <c r="R172" s="172"/>
    </row>
    <row r="173" spans="1:18" s="5" customFormat="1" ht="15.75">
      <c r="A173" s="73">
        <v>698</v>
      </c>
      <c r="B173" s="22" t="s">
        <v>161</v>
      </c>
      <c r="C173" s="31">
        <v>150</v>
      </c>
      <c r="D173" s="22" t="s">
        <v>161</v>
      </c>
      <c r="E173" s="22">
        <v>154.5</v>
      </c>
      <c r="F173" s="22">
        <v>150</v>
      </c>
      <c r="G173" s="30">
        <v>56</v>
      </c>
      <c r="H173" s="30">
        <f>E173*G173/1000</f>
        <v>8.652</v>
      </c>
      <c r="I173" s="89">
        <f>H173</f>
        <v>8.652</v>
      </c>
      <c r="J173" s="82">
        <v>0.4</v>
      </c>
      <c r="K173" s="82">
        <v>0</v>
      </c>
      <c r="L173" s="82">
        <v>23.5</v>
      </c>
      <c r="M173" s="82">
        <v>93</v>
      </c>
      <c r="N173" s="82">
        <v>0.001</v>
      </c>
      <c r="O173" s="82">
        <v>0.001</v>
      </c>
      <c r="P173" s="82">
        <v>0.15</v>
      </c>
      <c r="Q173" s="82">
        <v>18.9</v>
      </c>
      <c r="R173" s="82">
        <v>0.45</v>
      </c>
    </row>
    <row r="174" spans="1:18" s="5" customFormat="1" ht="15.75">
      <c r="A174" s="22" t="s">
        <v>13</v>
      </c>
      <c r="B174" s="22"/>
      <c r="C174" s="22"/>
      <c r="D174" s="22"/>
      <c r="E174" s="22"/>
      <c r="F174" s="22"/>
      <c r="G174" s="30"/>
      <c r="H174" s="30"/>
      <c r="I174" s="38">
        <f>SUM(I166:I173)</f>
        <v>11.253214999999999</v>
      </c>
      <c r="J174" s="91">
        <f aca="true" t="shared" si="15" ref="J174:R174">SUM(J166:J173)</f>
        <v>4</v>
      </c>
      <c r="K174" s="91">
        <f t="shared" si="15"/>
        <v>6.02</v>
      </c>
      <c r="L174" s="91">
        <f t="shared" si="15"/>
        <v>43.519999999999996</v>
      </c>
      <c r="M174" s="91">
        <f t="shared" si="15"/>
        <v>244.09</v>
      </c>
      <c r="N174" s="91">
        <f t="shared" si="15"/>
        <v>0.211</v>
      </c>
      <c r="O174" s="91">
        <f t="shared" si="15"/>
        <v>0.251</v>
      </c>
      <c r="P174" s="91">
        <f t="shared" si="15"/>
        <v>0.4</v>
      </c>
      <c r="Q174" s="91">
        <f t="shared" si="15"/>
        <v>65.6</v>
      </c>
      <c r="R174" s="91">
        <f t="shared" si="15"/>
        <v>0.94</v>
      </c>
    </row>
    <row r="175" spans="1:18" ht="31.5">
      <c r="A175" s="37" t="s">
        <v>57</v>
      </c>
      <c r="B175" s="22"/>
      <c r="C175" s="22"/>
      <c r="D175" s="22"/>
      <c r="E175" s="22"/>
      <c r="F175" s="22"/>
      <c r="G175" s="22"/>
      <c r="H175" s="22"/>
      <c r="I175" s="90">
        <f>I130+I132+I163+I174</f>
        <v>68.530905</v>
      </c>
      <c r="J175" s="92">
        <f>J130+J132+J163+J174</f>
        <v>33.519999999999996</v>
      </c>
      <c r="K175" s="92">
        <f aca="true" t="shared" si="16" ref="K175:R175">K130+K132+K163+K174</f>
        <v>41.269999999999996</v>
      </c>
      <c r="L175" s="92">
        <f t="shared" si="16"/>
        <v>237.60499999999996</v>
      </c>
      <c r="M175" s="92">
        <f t="shared" si="16"/>
        <v>1463.07</v>
      </c>
      <c r="N175" s="92">
        <f t="shared" si="16"/>
        <v>0.7819999999999999</v>
      </c>
      <c r="O175" s="92">
        <f t="shared" si="16"/>
        <v>0.704</v>
      </c>
      <c r="P175" s="92">
        <f t="shared" si="16"/>
        <v>50.989999999999995</v>
      </c>
      <c r="Q175" s="92">
        <f t="shared" si="16"/>
        <v>279.4</v>
      </c>
      <c r="R175" s="92">
        <f t="shared" si="16"/>
        <v>21.99</v>
      </c>
    </row>
    <row r="176" spans="1:18" ht="15.75">
      <c r="A176" s="47"/>
      <c r="B176" s="48"/>
      <c r="C176" s="48"/>
      <c r="D176" s="43"/>
      <c r="E176" s="43"/>
      <c r="F176" s="43"/>
      <c r="G176" s="43"/>
      <c r="H176" s="45"/>
      <c r="I176" s="51"/>
      <c r="J176" s="123"/>
      <c r="K176" s="123"/>
      <c r="L176" s="123"/>
      <c r="M176" s="123"/>
      <c r="N176" s="123"/>
      <c r="O176" s="123"/>
      <c r="P176" s="123"/>
      <c r="Q176" s="123"/>
      <c r="R176" s="123"/>
    </row>
    <row r="177" spans="1:18" ht="12.75" customHeight="1">
      <c r="A177" s="47"/>
      <c r="B177" s="48"/>
      <c r="C177" s="48"/>
      <c r="D177" s="52"/>
      <c r="E177" s="52"/>
      <c r="F177" s="52"/>
      <c r="G177" s="52"/>
      <c r="H177" s="52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</row>
    <row r="178" spans="1:18" ht="12.75" customHeight="1">
      <c r="A178" s="186" t="s">
        <v>38</v>
      </c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</row>
    <row r="179" spans="1:18" ht="12.75" customHeight="1">
      <c r="A179" s="152" t="s">
        <v>3</v>
      </c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</row>
    <row r="180" spans="1:18" ht="12.75" customHeight="1">
      <c r="A180" s="71">
        <v>1</v>
      </c>
      <c r="B180" s="71">
        <v>2</v>
      </c>
      <c r="C180" s="71">
        <v>3</v>
      </c>
      <c r="D180" s="71">
        <v>4</v>
      </c>
      <c r="E180" s="71">
        <v>5</v>
      </c>
      <c r="F180" s="71">
        <v>6</v>
      </c>
      <c r="G180" s="71">
        <v>7</v>
      </c>
      <c r="H180" s="71">
        <v>8</v>
      </c>
      <c r="I180" s="72">
        <v>9</v>
      </c>
      <c r="J180" s="127">
        <v>10</v>
      </c>
      <c r="K180" s="127">
        <v>11</v>
      </c>
      <c r="L180" s="127">
        <v>12</v>
      </c>
      <c r="M180" s="127">
        <v>13</v>
      </c>
      <c r="N180" s="127">
        <v>14</v>
      </c>
      <c r="O180" s="127">
        <v>15</v>
      </c>
      <c r="P180" s="127">
        <v>16</v>
      </c>
      <c r="Q180" s="127">
        <v>17</v>
      </c>
      <c r="R180" s="127">
        <v>18</v>
      </c>
    </row>
    <row r="181" spans="1:18" ht="21" customHeight="1">
      <c r="A181" s="31">
        <v>337</v>
      </c>
      <c r="B181" s="31" t="s">
        <v>124</v>
      </c>
      <c r="C181" s="31" t="s">
        <v>71</v>
      </c>
      <c r="D181" s="31" t="s">
        <v>124</v>
      </c>
      <c r="E181" s="22">
        <v>1</v>
      </c>
      <c r="F181" s="22">
        <v>40</v>
      </c>
      <c r="G181" s="30">
        <v>6.5</v>
      </c>
      <c r="H181" s="30">
        <f>E181*G181</f>
        <v>6.5</v>
      </c>
      <c r="I181" s="42">
        <f>H181</f>
        <v>6.5</v>
      </c>
      <c r="J181" s="125">
        <v>5.1</v>
      </c>
      <c r="K181" s="125">
        <v>4.6</v>
      </c>
      <c r="L181" s="125">
        <v>0.3</v>
      </c>
      <c r="M181" s="125">
        <v>63</v>
      </c>
      <c r="N181" s="125">
        <v>0.02</v>
      </c>
      <c r="O181" s="125">
        <v>0</v>
      </c>
      <c r="P181" s="125">
        <v>0.12</v>
      </c>
      <c r="Q181" s="125">
        <v>0.8</v>
      </c>
      <c r="R181" s="125">
        <v>22</v>
      </c>
    </row>
    <row r="182" spans="1:18" ht="15.75">
      <c r="A182" s="147">
        <v>963</v>
      </c>
      <c r="B182" s="147" t="s">
        <v>142</v>
      </c>
      <c r="C182" s="147">
        <v>100</v>
      </c>
      <c r="D182" s="22" t="s">
        <v>23</v>
      </c>
      <c r="E182" s="22">
        <v>134</v>
      </c>
      <c r="F182" s="22">
        <v>105</v>
      </c>
      <c r="G182" s="24">
        <v>18</v>
      </c>
      <c r="H182" s="24">
        <f aca="true" t="shared" si="17" ref="H182:H189">E182*G182/1000</f>
        <v>2.412</v>
      </c>
      <c r="I182" s="160">
        <f>SUM(H182:H184)</f>
        <v>2.875</v>
      </c>
      <c r="J182" s="154">
        <v>1.7</v>
      </c>
      <c r="K182" s="154">
        <v>4.6</v>
      </c>
      <c r="L182" s="154">
        <v>9.2</v>
      </c>
      <c r="M182" s="154">
        <v>87.3</v>
      </c>
      <c r="N182" s="154">
        <v>0.02</v>
      </c>
      <c r="O182" s="154">
        <v>0.07</v>
      </c>
      <c r="P182" s="154">
        <v>4.41</v>
      </c>
      <c r="Q182" s="154">
        <v>40.8</v>
      </c>
      <c r="R182" s="154">
        <v>1.63</v>
      </c>
    </row>
    <row r="183" spans="1:18" ht="15.75">
      <c r="A183" s="148"/>
      <c r="B183" s="148"/>
      <c r="C183" s="148"/>
      <c r="D183" s="22" t="s">
        <v>128</v>
      </c>
      <c r="E183" s="22">
        <v>5</v>
      </c>
      <c r="F183" s="22">
        <v>5</v>
      </c>
      <c r="G183" s="24">
        <v>79</v>
      </c>
      <c r="H183" s="24">
        <f t="shared" si="17"/>
        <v>0.395</v>
      </c>
      <c r="I183" s="161"/>
      <c r="J183" s="155"/>
      <c r="K183" s="155"/>
      <c r="L183" s="155"/>
      <c r="M183" s="155"/>
      <c r="N183" s="155"/>
      <c r="O183" s="155"/>
      <c r="P183" s="155"/>
      <c r="Q183" s="155"/>
      <c r="R183" s="155"/>
    </row>
    <row r="184" spans="1:18" ht="15.75">
      <c r="A184" s="149"/>
      <c r="B184" s="149"/>
      <c r="C184" s="149"/>
      <c r="D184" s="22" t="s">
        <v>10</v>
      </c>
      <c r="E184" s="22">
        <v>2</v>
      </c>
      <c r="F184" s="22">
        <v>2</v>
      </c>
      <c r="G184" s="24">
        <v>34</v>
      </c>
      <c r="H184" s="24">
        <f t="shared" si="17"/>
        <v>0.068</v>
      </c>
      <c r="I184" s="162"/>
      <c r="J184" s="156"/>
      <c r="K184" s="156"/>
      <c r="L184" s="156"/>
      <c r="M184" s="156"/>
      <c r="N184" s="156"/>
      <c r="O184" s="156"/>
      <c r="P184" s="156"/>
      <c r="Q184" s="156"/>
      <c r="R184" s="156"/>
    </row>
    <row r="185" spans="1:18" ht="31.5">
      <c r="A185" s="33"/>
      <c r="B185" s="33" t="s">
        <v>216</v>
      </c>
      <c r="C185" s="33">
        <v>8</v>
      </c>
      <c r="D185" s="22" t="s">
        <v>216</v>
      </c>
      <c r="E185" s="22">
        <v>8</v>
      </c>
      <c r="F185" s="22">
        <v>8</v>
      </c>
      <c r="G185" s="24">
        <v>475</v>
      </c>
      <c r="H185" s="24">
        <f>E185*G185/1000</f>
        <v>3.8</v>
      </c>
      <c r="I185" s="23">
        <f>H185</f>
        <v>3.8</v>
      </c>
      <c r="J185" s="146">
        <v>0.01</v>
      </c>
      <c r="K185" s="146">
        <v>6.6</v>
      </c>
      <c r="L185" s="146">
        <v>0.05</v>
      </c>
      <c r="M185" s="146">
        <v>61.6</v>
      </c>
      <c r="N185" s="146"/>
      <c r="O185" s="146"/>
      <c r="P185" s="146"/>
      <c r="Q185" s="146"/>
      <c r="R185" s="146"/>
    </row>
    <row r="186" spans="1:18" ht="15.75">
      <c r="A186" s="22"/>
      <c r="B186" s="22" t="s">
        <v>19</v>
      </c>
      <c r="C186" s="22">
        <v>30</v>
      </c>
      <c r="D186" s="22" t="s">
        <v>19</v>
      </c>
      <c r="E186" s="22">
        <v>30</v>
      </c>
      <c r="F186" s="22">
        <v>30</v>
      </c>
      <c r="G186" s="30">
        <v>35.7</v>
      </c>
      <c r="H186" s="24">
        <f t="shared" si="17"/>
        <v>1.071</v>
      </c>
      <c r="I186" s="94">
        <f>H186</f>
        <v>1.071</v>
      </c>
      <c r="J186" s="82">
        <v>3.2</v>
      </c>
      <c r="K186" s="82">
        <v>0.48</v>
      </c>
      <c r="L186" s="82">
        <v>16.8</v>
      </c>
      <c r="M186" s="82">
        <v>81</v>
      </c>
      <c r="N186" s="82">
        <v>0.05</v>
      </c>
      <c r="O186" s="82">
        <v>0.02</v>
      </c>
      <c r="P186" s="82">
        <v>0</v>
      </c>
      <c r="Q186" s="82">
        <v>6.9</v>
      </c>
      <c r="R186" s="82">
        <v>6</v>
      </c>
    </row>
    <row r="187" spans="1:18" ht="15.75">
      <c r="A187" s="147">
        <v>263</v>
      </c>
      <c r="B187" s="147" t="s">
        <v>154</v>
      </c>
      <c r="C187" s="147">
        <v>150</v>
      </c>
      <c r="D187" s="22" t="s">
        <v>44</v>
      </c>
      <c r="E187" s="22">
        <v>0.2</v>
      </c>
      <c r="F187" s="22">
        <v>0.2</v>
      </c>
      <c r="G187" s="30">
        <v>460</v>
      </c>
      <c r="H187" s="24">
        <f t="shared" si="17"/>
        <v>0.092</v>
      </c>
      <c r="I187" s="160">
        <f>SUM(H187:H189)</f>
        <v>0.4728</v>
      </c>
      <c r="J187" s="154">
        <v>0.2</v>
      </c>
      <c r="K187" s="154">
        <v>0</v>
      </c>
      <c r="L187" s="154">
        <v>10.6</v>
      </c>
      <c r="M187" s="154">
        <v>42</v>
      </c>
      <c r="N187" s="154">
        <v>0.01</v>
      </c>
      <c r="O187" s="154">
        <v>0.02</v>
      </c>
      <c r="P187" s="154">
        <v>4.2</v>
      </c>
      <c r="Q187" s="154">
        <v>10.8</v>
      </c>
      <c r="R187" s="154">
        <v>1.2</v>
      </c>
    </row>
    <row r="188" spans="1:18" ht="15.75">
      <c r="A188" s="148"/>
      <c r="B188" s="148"/>
      <c r="C188" s="148"/>
      <c r="D188" s="22" t="s">
        <v>12</v>
      </c>
      <c r="E188" s="22">
        <v>112.5</v>
      </c>
      <c r="F188" s="22">
        <v>112.5</v>
      </c>
      <c r="G188" s="30"/>
      <c r="H188" s="24">
        <f t="shared" si="17"/>
        <v>0</v>
      </c>
      <c r="I188" s="158"/>
      <c r="J188" s="155"/>
      <c r="K188" s="155"/>
      <c r="L188" s="155"/>
      <c r="M188" s="155"/>
      <c r="N188" s="155"/>
      <c r="O188" s="155"/>
      <c r="P188" s="155"/>
      <c r="Q188" s="155"/>
      <c r="R188" s="155"/>
    </row>
    <row r="189" spans="1:18" ht="15.75">
      <c r="A189" s="148"/>
      <c r="B189" s="148"/>
      <c r="C189" s="148"/>
      <c r="D189" s="22" t="s">
        <v>10</v>
      </c>
      <c r="E189" s="22">
        <v>11.2</v>
      </c>
      <c r="F189" s="22">
        <v>11.2</v>
      </c>
      <c r="G189" s="30">
        <v>34</v>
      </c>
      <c r="H189" s="24">
        <f t="shared" si="17"/>
        <v>0.38079999999999997</v>
      </c>
      <c r="I189" s="158"/>
      <c r="J189" s="155"/>
      <c r="K189" s="155"/>
      <c r="L189" s="155"/>
      <c r="M189" s="155"/>
      <c r="N189" s="155"/>
      <c r="O189" s="155"/>
      <c r="P189" s="155"/>
      <c r="Q189" s="155"/>
      <c r="R189" s="155"/>
    </row>
    <row r="190" spans="1:18" ht="15" customHeight="1">
      <c r="A190" s="37" t="s">
        <v>33</v>
      </c>
      <c r="B190" s="37"/>
      <c r="C190" s="22"/>
      <c r="D190" s="22"/>
      <c r="E190" s="22"/>
      <c r="F190" s="22"/>
      <c r="G190" s="30"/>
      <c r="H190" s="30"/>
      <c r="I190" s="46">
        <f aca="true" t="shared" si="18" ref="I190:R190">SUM(I181:I189)</f>
        <v>14.7188</v>
      </c>
      <c r="J190" s="91">
        <f t="shared" si="18"/>
        <v>10.209999999999999</v>
      </c>
      <c r="K190" s="91">
        <f t="shared" si="18"/>
        <v>16.279999999999998</v>
      </c>
      <c r="L190" s="91">
        <f t="shared" si="18"/>
        <v>36.95</v>
      </c>
      <c r="M190" s="91">
        <f t="shared" si="18"/>
        <v>334.9</v>
      </c>
      <c r="N190" s="91">
        <f t="shared" si="18"/>
        <v>0.09999999999999999</v>
      </c>
      <c r="O190" s="91">
        <f t="shared" si="18"/>
        <v>0.11000000000000001</v>
      </c>
      <c r="P190" s="91">
        <f t="shared" si="18"/>
        <v>8.73</v>
      </c>
      <c r="Q190" s="91">
        <f t="shared" si="18"/>
        <v>59.3</v>
      </c>
      <c r="R190" s="91">
        <f t="shared" si="18"/>
        <v>30.83</v>
      </c>
    </row>
    <row r="191" spans="1:18" s="5" customFormat="1" ht="12.75" customHeight="1">
      <c r="A191" s="197" t="s">
        <v>52</v>
      </c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</row>
    <row r="192" spans="1:18" s="5" customFormat="1" ht="12.75" customHeight="1">
      <c r="A192" s="37"/>
      <c r="B192" s="37" t="s">
        <v>122</v>
      </c>
      <c r="C192" s="37" t="s">
        <v>123</v>
      </c>
      <c r="D192" s="37" t="s">
        <v>122</v>
      </c>
      <c r="E192" s="37">
        <v>100</v>
      </c>
      <c r="F192" s="37" t="s">
        <v>123</v>
      </c>
      <c r="G192" s="38">
        <v>60</v>
      </c>
      <c r="H192" s="39">
        <f>E192*G192/1000</f>
        <v>6</v>
      </c>
      <c r="I192" s="38">
        <f>H192</f>
        <v>6</v>
      </c>
      <c r="J192" s="82">
        <v>0.3</v>
      </c>
      <c r="K192" s="82">
        <v>0</v>
      </c>
      <c r="L192" s="82">
        <v>8.6</v>
      </c>
      <c r="M192" s="82">
        <v>40</v>
      </c>
      <c r="N192" s="82">
        <v>0.04</v>
      </c>
      <c r="O192" s="82">
        <v>0.03</v>
      </c>
      <c r="P192" s="82">
        <v>19.5</v>
      </c>
      <c r="Q192" s="82">
        <v>24</v>
      </c>
      <c r="R192" s="82">
        <v>3.3</v>
      </c>
    </row>
    <row r="193" spans="1:18" s="5" customFormat="1" ht="15.75">
      <c r="A193" s="49"/>
      <c r="B193" s="123"/>
      <c r="C193" s="123"/>
      <c r="D193" s="52"/>
      <c r="E193" s="52"/>
      <c r="F193" s="52"/>
      <c r="G193" s="52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</row>
    <row r="194" spans="1:18" s="5" customFormat="1" ht="15.75">
      <c r="A194" s="231" t="s">
        <v>24</v>
      </c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</row>
    <row r="195" spans="1:18" s="5" customFormat="1" ht="15.75">
      <c r="A195" s="57"/>
      <c r="B195" s="37" t="s">
        <v>163</v>
      </c>
      <c r="C195" s="84"/>
      <c r="D195" s="37" t="s">
        <v>163</v>
      </c>
      <c r="E195" s="22">
        <v>25</v>
      </c>
      <c r="F195" s="22">
        <v>25</v>
      </c>
      <c r="G195" s="22">
        <v>100</v>
      </c>
      <c r="H195" s="78">
        <v>2.5</v>
      </c>
      <c r="I195" s="98">
        <f>H195</f>
        <v>2.5</v>
      </c>
      <c r="J195" s="22">
        <v>0.4</v>
      </c>
      <c r="K195" s="22">
        <v>0</v>
      </c>
      <c r="L195" s="22">
        <v>1.5</v>
      </c>
      <c r="M195" s="22">
        <v>6.8</v>
      </c>
      <c r="N195" s="84"/>
      <c r="O195" s="84"/>
      <c r="P195" s="84"/>
      <c r="Q195" s="84"/>
      <c r="R195" s="84"/>
    </row>
    <row r="196" spans="1:18" s="5" customFormat="1" ht="15.75">
      <c r="A196" s="147">
        <v>140</v>
      </c>
      <c r="B196" s="177" t="s">
        <v>95</v>
      </c>
      <c r="C196" s="147">
        <v>150</v>
      </c>
      <c r="D196" s="22" t="s">
        <v>15</v>
      </c>
      <c r="E196" s="22">
        <v>60</v>
      </c>
      <c r="F196" s="22">
        <v>45</v>
      </c>
      <c r="G196" s="29">
        <v>20</v>
      </c>
      <c r="H196" s="29">
        <f>E196*G196/1000</f>
        <v>1.2</v>
      </c>
      <c r="I196" s="188">
        <f>SUM(H196:H202)</f>
        <v>2.5809999999999995</v>
      </c>
      <c r="J196" s="154">
        <v>1.7</v>
      </c>
      <c r="K196" s="154">
        <v>1.5</v>
      </c>
      <c r="L196" s="154">
        <v>12.6</v>
      </c>
      <c r="M196" s="154">
        <v>72</v>
      </c>
      <c r="N196" s="154">
        <v>0.08</v>
      </c>
      <c r="O196" s="154">
        <v>0.05</v>
      </c>
      <c r="P196" s="154">
        <v>6</v>
      </c>
      <c r="Q196" s="154">
        <v>14.4</v>
      </c>
      <c r="R196" s="154">
        <v>0.75</v>
      </c>
    </row>
    <row r="197" spans="1:18" s="5" customFormat="1" ht="15.75">
      <c r="A197" s="148"/>
      <c r="B197" s="177"/>
      <c r="C197" s="148"/>
      <c r="D197" s="22" t="s">
        <v>47</v>
      </c>
      <c r="E197" s="22">
        <v>6</v>
      </c>
      <c r="F197" s="22">
        <v>6</v>
      </c>
      <c r="G197" s="29">
        <v>36</v>
      </c>
      <c r="H197" s="29">
        <f>E197*G197/1000</f>
        <v>0.216</v>
      </c>
      <c r="I197" s="189"/>
      <c r="J197" s="155"/>
      <c r="K197" s="155"/>
      <c r="L197" s="155"/>
      <c r="M197" s="155"/>
      <c r="N197" s="155"/>
      <c r="O197" s="155"/>
      <c r="P197" s="155"/>
      <c r="Q197" s="155"/>
      <c r="R197" s="155"/>
    </row>
    <row r="198" spans="1:18" s="5" customFormat="1" ht="15.75">
      <c r="A198" s="148"/>
      <c r="B198" s="177"/>
      <c r="C198" s="148"/>
      <c r="D198" s="22" t="s">
        <v>16</v>
      </c>
      <c r="E198" s="22">
        <v>7.8</v>
      </c>
      <c r="F198" s="22">
        <v>6</v>
      </c>
      <c r="G198" s="29">
        <v>20</v>
      </c>
      <c r="H198" s="29">
        <f>E198*G198/1000</f>
        <v>0.156</v>
      </c>
      <c r="I198" s="189"/>
      <c r="J198" s="155"/>
      <c r="K198" s="155"/>
      <c r="L198" s="155"/>
      <c r="M198" s="155"/>
      <c r="N198" s="155"/>
      <c r="O198" s="155"/>
      <c r="P198" s="155"/>
      <c r="Q198" s="155"/>
      <c r="R198" s="155"/>
    </row>
    <row r="199" spans="1:18" s="5" customFormat="1" ht="15.75">
      <c r="A199" s="148"/>
      <c r="B199" s="177"/>
      <c r="C199" s="148"/>
      <c r="D199" s="22" t="s">
        <v>157</v>
      </c>
      <c r="E199" s="22">
        <v>1</v>
      </c>
      <c r="F199" s="22">
        <v>1</v>
      </c>
      <c r="G199" s="24">
        <v>12</v>
      </c>
      <c r="H199" s="24">
        <v>0.01</v>
      </c>
      <c r="I199" s="189"/>
      <c r="J199" s="155"/>
      <c r="K199" s="155"/>
      <c r="L199" s="155"/>
      <c r="M199" s="155"/>
      <c r="N199" s="155"/>
      <c r="O199" s="155"/>
      <c r="P199" s="155"/>
      <c r="Q199" s="155"/>
      <c r="R199" s="155"/>
    </row>
    <row r="200" spans="1:18" s="5" customFormat="1" ht="15.75">
      <c r="A200" s="148"/>
      <c r="B200" s="177"/>
      <c r="C200" s="148"/>
      <c r="D200" s="22" t="s">
        <v>27</v>
      </c>
      <c r="E200" s="22">
        <v>7.2</v>
      </c>
      <c r="F200" s="22">
        <v>6</v>
      </c>
      <c r="G200" s="29">
        <v>20</v>
      </c>
      <c r="H200" s="29">
        <f>E200*G200/1000</f>
        <v>0.144</v>
      </c>
      <c r="I200" s="189"/>
      <c r="J200" s="155"/>
      <c r="K200" s="155"/>
      <c r="L200" s="155"/>
      <c r="M200" s="155"/>
      <c r="N200" s="155"/>
      <c r="O200" s="155"/>
      <c r="P200" s="155"/>
      <c r="Q200" s="155"/>
      <c r="R200" s="155"/>
    </row>
    <row r="201" spans="1:18" s="5" customFormat="1" ht="15.75">
      <c r="A201" s="148"/>
      <c r="B201" s="177"/>
      <c r="C201" s="148"/>
      <c r="D201" s="22" t="s">
        <v>11</v>
      </c>
      <c r="E201" s="22">
        <v>1.8</v>
      </c>
      <c r="F201" s="22">
        <v>1.8</v>
      </c>
      <c r="G201" s="29">
        <v>475</v>
      </c>
      <c r="H201" s="29">
        <f>E201*G201/1000</f>
        <v>0.855</v>
      </c>
      <c r="I201" s="189"/>
      <c r="J201" s="155"/>
      <c r="K201" s="155"/>
      <c r="L201" s="155"/>
      <c r="M201" s="155"/>
      <c r="N201" s="155"/>
      <c r="O201" s="155"/>
      <c r="P201" s="155"/>
      <c r="Q201" s="155"/>
      <c r="R201" s="155"/>
    </row>
    <row r="202" spans="1:18" s="5" customFormat="1" ht="15.75">
      <c r="A202" s="148"/>
      <c r="B202" s="177"/>
      <c r="C202" s="148"/>
      <c r="D202" s="22" t="s">
        <v>73</v>
      </c>
      <c r="E202" s="22">
        <v>114</v>
      </c>
      <c r="F202" s="22">
        <v>114</v>
      </c>
      <c r="G202" s="29"/>
      <c r="H202" s="29"/>
      <c r="I202" s="190"/>
      <c r="J202" s="156"/>
      <c r="K202" s="156"/>
      <c r="L202" s="156"/>
      <c r="M202" s="156"/>
      <c r="N202" s="156"/>
      <c r="O202" s="156"/>
      <c r="P202" s="156"/>
      <c r="Q202" s="156"/>
      <c r="R202" s="156"/>
    </row>
    <row r="203" spans="1:18" s="5" customFormat="1" ht="15.75" customHeight="1">
      <c r="A203" s="177">
        <v>492</v>
      </c>
      <c r="B203" s="177" t="s">
        <v>184</v>
      </c>
      <c r="C203" s="177" t="s">
        <v>117</v>
      </c>
      <c r="D203" s="22" t="s">
        <v>185</v>
      </c>
      <c r="E203" s="22">
        <v>96</v>
      </c>
      <c r="F203" s="22">
        <v>69</v>
      </c>
      <c r="G203" s="30">
        <v>135</v>
      </c>
      <c r="H203" s="30">
        <f aca="true" t="shared" si="19" ref="H203:H209">E203*G203/1000</f>
        <v>12.96</v>
      </c>
      <c r="I203" s="178">
        <f>SUM(H203:H209)</f>
        <v>16.766</v>
      </c>
      <c r="J203" s="154">
        <v>17.5</v>
      </c>
      <c r="K203" s="154">
        <v>20.2</v>
      </c>
      <c r="L203" s="154">
        <v>28.6</v>
      </c>
      <c r="M203" s="154">
        <v>703.6</v>
      </c>
      <c r="N203" s="154">
        <v>0.13</v>
      </c>
      <c r="O203" s="154">
        <v>0.18</v>
      </c>
      <c r="P203" s="154">
        <v>3.96</v>
      </c>
      <c r="Q203" s="154">
        <v>32.5</v>
      </c>
      <c r="R203" s="154">
        <v>4.14</v>
      </c>
    </row>
    <row r="204" spans="1:18" s="5" customFormat="1" ht="15.75">
      <c r="A204" s="177"/>
      <c r="B204" s="177"/>
      <c r="C204" s="177"/>
      <c r="D204" s="22" t="s">
        <v>128</v>
      </c>
      <c r="E204" s="22">
        <v>8</v>
      </c>
      <c r="F204" s="22">
        <v>8</v>
      </c>
      <c r="G204" s="24">
        <v>79</v>
      </c>
      <c r="H204" s="30">
        <f t="shared" si="19"/>
        <v>0.632</v>
      </c>
      <c r="I204" s="178"/>
      <c r="J204" s="155"/>
      <c r="K204" s="155"/>
      <c r="L204" s="155"/>
      <c r="M204" s="155"/>
      <c r="N204" s="155"/>
      <c r="O204" s="155"/>
      <c r="P204" s="155"/>
      <c r="Q204" s="155"/>
      <c r="R204" s="155"/>
    </row>
    <row r="205" spans="1:18" s="5" customFormat="1" ht="15.75">
      <c r="A205" s="177"/>
      <c r="B205" s="177"/>
      <c r="C205" s="177"/>
      <c r="D205" s="22" t="s">
        <v>27</v>
      </c>
      <c r="E205" s="22">
        <v>10.8</v>
      </c>
      <c r="F205" s="22">
        <v>9.6</v>
      </c>
      <c r="G205" s="30">
        <v>20</v>
      </c>
      <c r="H205" s="30">
        <f t="shared" si="19"/>
        <v>0.216</v>
      </c>
      <c r="I205" s="178"/>
      <c r="J205" s="155"/>
      <c r="K205" s="155"/>
      <c r="L205" s="155"/>
      <c r="M205" s="155"/>
      <c r="N205" s="155"/>
      <c r="O205" s="155"/>
      <c r="P205" s="155"/>
      <c r="Q205" s="155"/>
      <c r="R205" s="155"/>
    </row>
    <row r="206" spans="1:18" s="5" customFormat="1" ht="15.75">
      <c r="A206" s="177"/>
      <c r="B206" s="177"/>
      <c r="C206" s="177"/>
      <c r="D206" s="22" t="s">
        <v>157</v>
      </c>
      <c r="E206" s="22">
        <v>1</v>
      </c>
      <c r="F206" s="22">
        <v>1</v>
      </c>
      <c r="G206" s="24">
        <v>12</v>
      </c>
      <c r="H206" s="30">
        <f t="shared" si="19"/>
        <v>0.012</v>
      </c>
      <c r="I206" s="178"/>
      <c r="J206" s="155"/>
      <c r="K206" s="155"/>
      <c r="L206" s="155"/>
      <c r="M206" s="155"/>
      <c r="N206" s="155"/>
      <c r="O206" s="155"/>
      <c r="P206" s="155"/>
      <c r="Q206" s="155"/>
      <c r="R206" s="155"/>
    </row>
    <row r="207" spans="1:18" s="5" customFormat="1" ht="15.75">
      <c r="A207" s="177"/>
      <c r="B207" s="177"/>
      <c r="C207" s="177"/>
      <c r="D207" s="22" t="s">
        <v>16</v>
      </c>
      <c r="E207" s="22">
        <v>12</v>
      </c>
      <c r="F207" s="22">
        <v>9.6</v>
      </c>
      <c r="G207" s="30">
        <v>20</v>
      </c>
      <c r="H207" s="30">
        <f t="shared" si="19"/>
        <v>0.24</v>
      </c>
      <c r="I207" s="178"/>
      <c r="J207" s="155"/>
      <c r="K207" s="155"/>
      <c r="L207" s="155"/>
      <c r="M207" s="155"/>
      <c r="N207" s="155"/>
      <c r="O207" s="155"/>
      <c r="P207" s="155"/>
      <c r="Q207" s="155"/>
      <c r="R207" s="155"/>
    </row>
    <row r="208" spans="1:18" s="5" customFormat="1" ht="15.75">
      <c r="A208" s="177"/>
      <c r="B208" s="177"/>
      <c r="C208" s="177"/>
      <c r="D208" s="22" t="s">
        <v>72</v>
      </c>
      <c r="E208" s="22">
        <v>6</v>
      </c>
      <c r="F208" s="22">
        <v>6</v>
      </c>
      <c r="G208" s="30">
        <v>115</v>
      </c>
      <c r="H208" s="30">
        <f t="shared" si="19"/>
        <v>0.69</v>
      </c>
      <c r="I208" s="178"/>
      <c r="J208" s="155"/>
      <c r="K208" s="155"/>
      <c r="L208" s="155"/>
      <c r="M208" s="155"/>
      <c r="N208" s="155"/>
      <c r="O208" s="155"/>
      <c r="P208" s="155"/>
      <c r="Q208" s="155"/>
      <c r="R208" s="155"/>
    </row>
    <row r="209" spans="1:18" s="5" customFormat="1" ht="15.75">
      <c r="A209" s="177"/>
      <c r="B209" s="177"/>
      <c r="C209" s="177"/>
      <c r="D209" s="22" t="s">
        <v>54</v>
      </c>
      <c r="E209" s="22">
        <v>42</v>
      </c>
      <c r="F209" s="22">
        <v>42</v>
      </c>
      <c r="G209" s="30">
        <v>48</v>
      </c>
      <c r="H209" s="30">
        <f t="shared" si="19"/>
        <v>2.016</v>
      </c>
      <c r="I209" s="178"/>
      <c r="J209" s="156"/>
      <c r="K209" s="156"/>
      <c r="L209" s="156"/>
      <c r="M209" s="156"/>
      <c r="N209" s="156"/>
      <c r="O209" s="156"/>
      <c r="P209" s="156"/>
      <c r="Q209" s="156"/>
      <c r="R209" s="156"/>
    </row>
    <row r="210" spans="1:18" s="5" customFormat="1" ht="15.75">
      <c r="A210" s="22"/>
      <c r="B210" s="22" t="s">
        <v>19</v>
      </c>
      <c r="C210" s="22">
        <v>30</v>
      </c>
      <c r="D210" s="22" t="s">
        <v>19</v>
      </c>
      <c r="E210" s="22">
        <v>30</v>
      </c>
      <c r="F210" s="22">
        <v>30</v>
      </c>
      <c r="G210" s="30">
        <v>35.7</v>
      </c>
      <c r="H210" s="30">
        <f>E210*G210/1000</f>
        <v>1.071</v>
      </c>
      <c r="I210" s="30">
        <f>H210</f>
        <v>1.071</v>
      </c>
      <c r="J210" s="82">
        <v>3.2</v>
      </c>
      <c r="K210" s="82">
        <v>0.48</v>
      </c>
      <c r="L210" s="82">
        <v>16.8</v>
      </c>
      <c r="M210" s="82">
        <v>81</v>
      </c>
      <c r="N210" s="82">
        <v>0.05</v>
      </c>
      <c r="O210" s="82">
        <v>0.02</v>
      </c>
      <c r="P210" s="82">
        <v>0</v>
      </c>
      <c r="Q210" s="82">
        <v>6.9</v>
      </c>
      <c r="R210" s="82">
        <v>6</v>
      </c>
    </row>
    <row r="211" spans="1:18" s="5" customFormat="1" ht="15.75">
      <c r="A211" s="22"/>
      <c r="B211" s="22" t="s">
        <v>20</v>
      </c>
      <c r="C211" s="22">
        <v>30</v>
      </c>
      <c r="D211" s="22" t="s">
        <v>20</v>
      </c>
      <c r="E211" s="22">
        <v>30</v>
      </c>
      <c r="F211" s="22">
        <v>30</v>
      </c>
      <c r="G211" s="30">
        <v>50</v>
      </c>
      <c r="H211" s="30">
        <f>E211*G211/1000</f>
        <v>1.5</v>
      </c>
      <c r="I211" s="34">
        <f>H211</f>
        <v>1.5</v>
      </c>
      <c r="J211" s="82">
        <v>2.6</v>
      </c>
      <c r="K211" s="82">
        <v>0.4</v>
      </c>
      <c r="L211" s="82">
        <v>13.6</v>
      </c>
      <c r="M211" s="82">
        <v>72.4</v>
      </c>
      <c r="N211" s="82">
        <v>0.03</v>
      </c>
      <c r="O211" s="82">
        <v>0.012</v>
      </c>
      <c r="P211" s="82">
        <v>0</v>
      </c>
      <c r="Q211" s="82">
        <v>7.2</v>
      </c>
      <c r="R211" s="82">
        <v>1.16</v>
      </c>
    </row>
    <row r="212" spans="1:18" ht="15.75">
      <c r="A212" s="177">
        <v>282</v>
      </c>
      <c r="B212" s="177" t="s">
        <v>90</v>
      </c>
      <c r="C212" s="177">
        <v>150</v>
      </c>
      <c r="D212" s="22" t="s">
        <v>91</v>
      </c>
      <c r="E212" s="22">
        <v>12</v>
      </c>
      <c r="F212" s="22">
        <v>12</v>
      </c>
      <c r="G212" s="30">
        <v>120</v>
      </c>
      <c r="H212" s="30">
        <f>E212*G212/1000</f>
        <v>1.44</v>
      </c>
      <c r="I212" s="178">
        <f>SUM(H212:H214)</f>
        <v>2.052</v>
      </c>
      <c r="J212" s="169">
        <v>0.07</v>
      </c>
      <c r="K212" s="169">
        <v>0</v>
      </c>
      <c r="L212" s="169">
        <v>16.9</v>
      </c>
      <c r="M212" s="169">
        <v>65.1</v>
      </c>
      <c r="N212" s="169">
        <v>0.01</v>
      </c>
      <c r="O212" s="169">
        <v>0.01</v>
      </c>
      <c r="P212" s="169">
        <v>3.45</v>
      </c>
      <c r="Q212" s="169">
        <v>4.9</v>
      </c>
      <c r="R212" s="169">
        <v>0.09</v>
      </c>
    </row>
    <row r="213" spans="1:18" ht="15.75">
      <c r="A213" s="177"/>
      <c r="B213" s="177"/>
      <c r="C213" s="177"/>
      <c r="D213" s="22" t="s">
        <v>12</v>
      </c>
      <c r="E213" s="22">
        <v>160.5</v>
      </c>
      <c r="F213" s="22">
        <v>160.5</v>
      </c>
      <c r="G213" s="30"/>
      <c r="H213" s="30">
        <f>E213*G213/1000</f>
        <v>0</v>
      </c>
      <c r="I213" s="178"/>
      <c r="J213" s="169"/>
      <c r="K213" s="169"/>
      <c r="L213" s="169"/>
      <c r="M213" s="169"/>
      <c r="N213" s="169"/>
      <c r="O213" s="169"/>
      <c r="P213" s="169"/>
      <c r="Q213" s="169"/>
      <c r="R213" s="169"/>
    </row>
    <row r="214" spans="1:18" ht="15.75">
      <c r="A214" s="177"/>
      <c r="B214" s="177"/>
      <c r="C214" s="177"/>
      <c r="D214" s="22" t="s">
        <v>10</v>
      </c>
      <c r="E214" s="22">
        <v>18</v>
      </c>
      <c r="F214" s="22">
        <v>18</v>
      </c>
      <c r="G214" s="30">
        <v>34</v>
      </c>
      <c r="H214" s="30">
        <f>E214*G214/1000</f>
        <v>0.612</v>
      </c>
      <c r="I214" s="178"/>
      <c r="J214" s="169"/>
      <c r="K214" s="169"/>
      <c r="L214" s="169"/>
      <c r="M214" s="169"/>
      <c r="N214" s="169"/>
      <c r="O214" s="169"/>
      <c r="P214" s="169"/>
      <c r="Q214" s="169"/>
      <c r="R214" s="169"/>
    </row>
    <row r="215" spans="1:18" s="5" customFormat="1" ht="15.75">
      <c r="A215" s="37" t="s">
        <v>13</v>
      </c>
      <c r="B215" s="37"/>
      <c r="C215" s="37"/>
      <c r="D215" s="37"/>
      <c r="E215" s="37"/>
      <c r="F215" s="37"/>
      <c r="G215" s="46"/>
      <c r="H215" s="56"/>
      <c r="I215" s="46">
        <f>SUM(I195:I214)</f>
        <v>26.47</v>
      </c>
      <c r="J215" s="91">
        <f aca="true" t="shared" si="20" ref="J215:R215">SUM(J195:J214)</f>
        <v>25.470000000000002</v>
      </c>
      <c r="K215" s="91">
        <f t="shared" si="20"/>
        <v>22.58</v>
      </c>
      <c r="L215" s="91">
        <f t="shared" si="20"/>
        <v>90</v>
      </c>
      <c r="M215" s="91">
        <f t="shared" si="20"/>
        <v>1000.9</v>
      </c>
      <c r="N215" s="91">
        <f t="shared" si="20"/>
        <v>0.30000000000000004</v>
      </c>
      <c r="O215" s="91">
        <f t="shared" si="20"/>
        <v>0.27199999999999996</v>
      </c>
      <c r="P215" s="91">
        <f t="shared" si="20"/>
        <v>13.41</v>
      </c>
      <c r="Q215" s="91">
        <f t="shared" si="20"/>
        <v>65.9</v>
      </c>
      <c r="R215" s="91">
        <f t="shared" si="20"/>
        <v>12.14</v>
      </c>
    </row>
    <row r="216" spans="1:18" s="5" customFormat="1" ht="15.75">
      <c r="A216" s="40"/>
      <c r="B216" s="40"/>
      <c r="C216" s="40"/>
      <c r="D216" s="43"/>
      <c r="E216" s="43"/>
      <c r="F216" s="43"/>
      <c r="G216" s="43"/>
      <c r="H216" s="43"/>
      <c r="I216" s="41"/>
      <c r="J216" s="123"/>
      <c r="K216" s="123"/>
      <c r="L216" s="123"/>
      <c r="M216" s="123"/>
      <c r="N216" s="123"/>
      <c r="O216" s="123"/>
      <c r="P216" s="123"/>
      <c r="Q216" s="123"/>
      <c r="R216" s="123"/>
    </row>
    <row r="217" spans="1:18" s="5" customFormat="1" ht="15.75" customHeight="1">
      <c r="A217" s="173" t="s">
        <v>53</v>
      </c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</row>
    <row r="218" spans="1:18" s="5" customFormat="1" ht="16.5" customHeight="1">
      <c r="A218" s="147">
        <v>302</v>
      </c>
      <c r="B218" s="147" t="s">
        <v>208</v>
      </c>
      <c r="C218" s="147">
        <v>150</v>
      </c>
      <c r="D218" s="22" t="s">
        <v>209</v>
      </c>
      <c r="E218" s="22">
        <v>26.4</v>
      </c>
      <c r="F218" s="22">
        <v>26.4</v>
      </c>
      <c r="G218" s="30">
        <v>34</v>
      </c>
      <c r="H218" s="30">
        <f>E218*G218/1000</f>
        <v>0.8976</v>
      </c>
      <c r="I218" s="157">
        <f>SUM(H218:H222)</f>
        <v>11.601822222222221</v>
      </c>
      <c r="J218" s="154">
        <v>2.19</v>
      </c>
      <c r="K218" s="154">
        <v>6.74</v>
      </c>
      <c r="L218" s="154">
        <v>7.63</v>
      </c>
      <c r="M218" s="154">
        <v>98.68</v>
      </c>
      <c r="N218" s="154"/>
      <c r="O218" s="154"/>
      <c r="P218" s="154"/>
      <c r="Q218" s="154"/>
      <c r="R218" s="154"/>
    </row>
    <row r="219" spans="1:18" s="5" customFormat="1" ht="15.75" customHeight="1">
      <c r="A219" s="232"/>
      <c r="B219" s="232"/>
      <c r="C219" s="232"/>
      <c r="D219" s="22" t="s">
        <v>9</v>
      </c>
      <c r="E219" s="22">
        <v>60</v>
      </c>
      <c r="F219" s="22">
        <v>60</v>
      </c>
      <c r="G219" s="30">
        <v>48</v>
      </c>
      <c r="H219" s="30">
        <f>E219*G219/1000</f>
        <v>2.88</v>
      </c>
      <c r="I219" s="158"/>
      <c r="J219" s="184"/>
      <c r="K219" s="184"/>
      <c r="L219" s="184"/>
      <c r="M219" s="184"/>
      <c r="N219" s="184"/>
      <c r="O219" s="184"/>
      <c r="P219" s="184"/>
      <c r="Q219" s="184"/>
      <c r="R219" s="184"/>
    </row>
    <row r="220" spans="1:18" s="5" customFormat="1" ht="15.75" customHeight="1">
      <c r="A220" s="232"/>
      <c r="B220" s="232"/>
      <c r="C220" s="232"/>
      <c r="D220" s="22" t="s">
        <v>12</v>
      </c>
      <c r="E220" s="22">
        <v>42</v>
      </c>
      <c r="F220" s="22">
        <v>42</v>
      </c>
      <c r="G220" s="30">
        <v>6</v>
      </c>
      <c r="H220" s="30">
        <f>E220*G220/1000</f>
        <v>0.252</v>
      </c>
      <c r="I220" s="158"/>
      <c r="J220" s="184"/>
      <c r="K220" s="184"/>
      <c r="L220" s="184"/>
      <c r="M220" s="184"/>
      <c r="N220" s="184"/>
      <c r="O220" s="184"/>
      <c r="P220" s="184"/>
      <c r="Q220" s="184"/>
      <c r="R220" s="184"/>
    </row>
    <row r="221" spans="1:18" s="5" customFormat="1" ht="15.75" customHeight="1">
      <c r="A221" s="232"/>
      <c r="B221" s="232"/>
      <c r="C221" s="232"/>
      <c r="D221" s="22" t="s">
        <v>10</v>
      </c>
      <c r="E221" s="22">
        <v>7.2</v>
      </c>
      <c r="F221" s="22">
        <v>7.2</v>
      </c>
      <c r="G221" s="30">
        <v>34</v>
      </c>
      <c r="H221" s="30">
        <f>G221/F221</f>
        <v>4.722222222222222</v>
      </c>
      <c r="I221" s="158"/>
      <c r="J221" s="184"/>
      <c r="K221" s="184"/>
      <c r="L221" s="184"/>
      <c r="M221" s="184"/>
      <c r="N221" s="184"/>
      <c r="O221" s="184"/>
      <c r="P221" s="184"/>
      <c r="Q221" s="184"/>
      <c r="R221" s="184"/>
    </row>
    <row r="222" spans="1:18" s="5" customFormat="1" ht="14.25" customHeight="1">
      <c r="A222" s="232"/>
      <c r="B222" s="232"/>
      <c r="C222" s="232"/>
      <c r="D222" s="22" t="s">
        <v>11</v>
      </c>
      <c r="E222" s="22">
        <v>6</v>
      </c>
      <c r="F222" s="22">
        <v>6</v>
      </c>
      <c r="G222" s="30">
        <v>475</v>
      </c>
      <c r="H222" s="30">
        <f>E222*G222/1000</f>
        <v>2.85</v>
      </c>
      <c r="I222" s="158"/>
      <c r="J222" s="184"/>
      <c r="K222" s="184"/>
      <c r="L222" s="184"/>
      <c r="M222" s="184"/>
      <c r="N222" s="184"/>
      <c r="O222" s="184"/>
      <c r="P222" s="184"/>
      <c r="Q222" s="184"/>
      <c r="R222" s="184"/>
    </row>
    <row r="223" spans="1:18" s="5" customFormat="1" ht="0.75" customHeight="1">
      <c r="A223" s="233"/>
      <c r="B223" s="233"/>
      <c r="C223" s="233"/>
      <c r="D223" s="33"/>
      <c r="E223" s="22"/>
      <c r="F223" s="22"/>
      <c r="G223" s="46"/>
      <c r="H223" s="46"/>
      <c r="I223" s="159"/>
      <c r="J223" s="185"/>
      <c r="K223" s="185"/>
      <c r="L223" s="185"/>
      <c r="M223" s="185"/>
      <c r="N223" s="185"/>
      <c r="O223" s="185"/>
      <c r="P223" s="185"/>
      <c r="Q223" s="185"/>
      <c r="R223" s="185"/>
    </row>
    <row r="224" spans="1:18" s="5" customFormat="1" ht="15.75">
      <c r="A224" s="175">
        <v>379</v>
      </c>
      <c r="B224" s="175" t="s">
        <v>84</v>
      </c>
      <c r="C224" s="175">
        <v>150</v>
      </c>
      <c r="D224" s="22" t="s">
        <v>85</v>
      </c>
      <c r="E224" s="22">
        <v>1.8</v>
      </c>
      <c r="F224" s="22">
        <v>1.8</v>
      </c>
      <c r="G224" s="30">
        <v>390</v>
      </c>
      <c r="H224" s="74">
        <f>E224*G224/1000</f>
        <v>0.702</v>
      </c>
      <c r="I224" s="213">
        <f>SUM(H224:H227)</f>
        <v>4.812</v>
      </c>
      <c r="J224" s="154">
        <v>2.2</v>
      </c>
      <c r="K224" s="154">
        <v>3.2</v>
      </c>
      <c r="L224" s="154">
        <v>25.8</v>
      </c>
      <c r="M224" s="154">
        <v>136.8</v>
      </c>
      <c r="N224" s="154">
        <v>0.02</v>
      </c>
      <c r="O224" s="154">
        <v>0.09</v>
      </c>
      <c r="P224" s="154">
        <v>0.54</v>
      </c>
      <c r="Q224" s="154">
        <v>72</v>
      </c>
      <c r="R224" s="154">
        <v>0.36</v>
      </c>
    </row>
    <row r="225" spans="1:18" s="5" customFormat="1" ht="15" customHeight="1">
      <c r="A225" s="223"/>
      <c r="B225" s="223"/>
      <c r="C225" s="223"/>
      <c r="D225" s="22" t="s">
        <v>10</v>
      </c>
      <c r="E225" s="22">
        <v>15</v>
      </c>
      <c r="F225" s="22">
        <v>15</v>
      </c>
      <c r="G225" s="30">
        <v>34</v>
      </c>
      <c r="H225" s="74">
        <f>E225*G225/1000</f>
        <v>0.51</v>
      </c>
      <c r="I225" s="158"/>
      <c r="J225" s="155"/>
      <c r="K225" s="155"/>
      <c r="L225" s="155"/>
      <c r="M225" s="155"/>
      <c r="N225" s="155"/>
      <c r="O225" s="155"/>
      <c r="P225" s="155"/>
      <c r="Q225" s="155"/>
      <c r="R225" s="155"/>
    </row>
    <row r="226" spans="1:18" ht="15.75">
      <c r="A226" s="223"/>
      <c r="B226" s="223"/>
      <c r="C226" s="223"/>
      <c r="D226" s="22" t="s">
        <v>9</v>
      </c>
      <c r="E226" s="22">
        <v>75</v>
      </c>
      <c r="F226" s="22">
        <v>75</v>
      </c>
      <c r="G226" s="30">
        <v>48</v>
      </c>
      <c r="H226" s="74">
        <f>E226*G226/1000</f>
        <v>3.6</v>
      </c>
      <c r="I226" s="158"/>
      <c r="J226" s="155"/>
      <c r="K226" s="155"/>
      <c r="L226" s="155"/>
      <c r="M226" s="155"/>
      <c r="N226" s="155"/>
      <c r="O226" s="155"/>
      <c r="P226" s="155"/>
      <c r="Q226" s="155"/>
      <c r="R226" s="155"/>
    </row>
    <row r="227" spans="1:18" s="5" customFormat="1" ht="15.75">
      <c r="A227" s="176"/>
      <c r="B227" s="176"/>
      <c r="C227" s="176"/>
      <c r="D227" s="22" t="s">
        <v>12</v>
      </c>
      <c r="E227" s="22">
        <v>90</v>
      </c>
      <c r="F227" s="22">
        <v>90</v>
      </c>
      <c r="G227" s="30"/>
      <c r="H227" s="74">
        <f>E227*G227/1000</f>
        <v>0</v>
      </c>
      <c r="I227" s="159"/>
      <c r="J227" s="156"/>
      <c r="K227" s="156"/>
      <c r="L227" s="156"/>
      <c r="M227" s="156"/>
      <c r="N227" s="156"/>
      <c r="O227" s="156"/>
      <c r="P227" s="156"/>
      <c r="Q227" s="156"/>
      <c r="R227" s="156"/>
    </row>
    <row r="228" spans="1:18" s="5" customFormat="1" ht="18" customHeight="1">
      <c r="A228" s="22" t="s">
        <v>13</v>
      </c>
      <c r="B228" s="22"/>
      <c r="C228" s="22"/>
      <c r="D228" s="22"/>
      <c r="E228" s="22"/>
      <c r="F228" s="22"/>
      <c r="G228" s="30"/>
      <c r="H228" s="30"/>
      <c r="I228" s="46">
        <f>SUM(I218:I227)</f>
        <v>16.413822222222223</v>
      </c>
      <c r="J228" s="91">
        <f aca="true" t="shared" si="21" ref="J228:R228">SUM(J218:J227)</f>
        <v>4.390000000000001</v>
      </c>
      <c r="K228" s="91">
        <f t="shared" si="21"/>
        <v>9.940000000000001</v>
      </c>
      <c r="L228" s="91">
        <f t="shared" si="21"/>
        <v>33.43</v>
      </c>
      <c r="M228" s="91">
        <f t="shared" si="21"/>
        <v>235.48000000000002</v>
      </c>
      <c r="N228" s="91">
        <f t="shared" si="21"/>
        <v>0.02</v>
      </c>
      <c r="O228" s="91">
        <f t="shared" si="21"/>
        <v>0.09</v>
      </c>
      <c r="P228" s="91">
        <f t="shared" si="21"/>
        <v>0.54</v>
      </c>
      <c r="Q228" s="91">
        <f t="shared" si="21"/>
        <v>72</v>
      </c>
      <c r="R228" s="91">
        <f t="shared" si="21"/>
        <v>0.36</v>
      </c>
    </row>
    <row r="229" spans="1:18" s="5" customFormat="1" ht="35.25" customHeight="1">
      <c r="A229" s="22" t="s">
        <v>57</v>
      </c>
      <c r="B229" s="22"/>
      <c r="C229" s="22"/>
      <c r="D229" s="40"/>
      <c r="E229" s="40"/>
      <c r="F229" s="40"/>
      <c r="G229" s="41"/>
      <c r="H229" s="53"/>
      <c r="I229" s="90">
        <f>I190+I192+I215+I228</f>
        <v>63.60262222222222</v>
      </c>
      <c r="J229" s="96">
        <f>J190+J192+J215+J228</f>
        <v>40.370000000000005</v>
      </c>
      <c r="K229" s="96">
        <f>K190+K192+K215+K228</f>
        <v>48.8</v>
      </c>
      <c r="L229" s="96">
        <f>L190+L192+L215+L228</f>
        <v>168.98000000000002</v>
      </c>
      <c r="M229" s="96">
        <v>1528.6</v>
      </c>
      <c r="N229" s="96">
        <f>N190+N192+N215+N228</f>
        <v>0.4600000000000001</v>
      </c>
      <c r="O229" s="96">
        <f>O190+O192+O215+O228</f>
        <v>0.502</v>
      </c>
      <c r="P229" s="96">
        <f>P190+P192+P215+P228</f>
        <v>42.18</v>
      </c>
      <c r="Q229" s="96">
        <f>Q190+Q192+Q215+Q228</f>
        <v>221.2</v>
      </c>
      <c r="R229" s="96">
        <f>R190+R192+R215+R228</f>
        <v>46.629999999999995</v>
      </c>
    </row>
    <row r="230" spans="1:18" s="5" customFormat="1" ht="13.5" customHeight="1">
      <c r="A230" s="40"/>
      <c r="B230" s="40"/>
      <c r="C230" s="40"/>
      <c r="D230" s="48"/>
      <c r="E230" s="36"/>
      <c r="F230" s="36"/>
      <c r="G230" s="36"/>
      <c r="H230" s="36"/>
      <c r="I230" s="41"/>
      <c r="J230" s="123"/>
      <c r="K230" s="123"/>
      <c r="L230" s="123"/>
      <c r="M230" s="123"/>
      <c r="N230" s="123"/>
      <c r="O230" s="123"/>
      <c r="P230" s="123"/>
      <c r="Q230" s="123"/>
      <c r="R230" s="123"/>
    </row>
    <row r="231" spans="1:18" s="5" customFormat="1" ht="15.75">
      <c r="A231" s="47"/>
      <c r="B231" s="48"/>
      <c r="C231" s="48"/>
      <c r="D231" s="52"/>
      <c r="E231" s="52"/>
      <c r="F231" s="52"/>
      <c r="G231" s="52"/>
      <c r="H231" s="52"/>
      <c r="I231" s="52"/>
      <c r="J231" s="123"/>
      <c r="K231" s="123"/>
      <c r="L231" s="123"/>
      <c r="M231" s="123"/>
      <c r="N231" s="123"/>
      <c r="O231" s="123"/>
      <c r="P231" s="123"/>
      <c r="Q231" s="123"/>
      <c r="R231" s="123"/>
    </row>
    <row r="232" spans="1:18" s="5" customFormat="1" ht="15.75">
      <c r="A232" s="186" t="s">
        <v>40</v>
      </c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</row>
    <row r="233" spans="1:18" s="5" customFormat="1" ht="15.75" customHeight="1">
      <c r="A233" s="152" t="s">
        <v>3</v>
      </c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</row>
    <row r="234" spans="1:18" s="5" customFormat="1" ht="15.75">
      <c r="A234" s="22">
        <v>1</v>
      </c>
      <c r="B234" s="22">
        <v>2</v>
      </c>
      <c r="C234" s="22">
        <v>3</v>
      </c>
      <c r="D234" s="22">
        <v>4</v>
      </c>
      <c r="E234" s="22">
        <v>5</v>
      </c>
      <c r="F234" s="22">
        <v>6</v>
      </c>
      <c r="G234" s="22">
        <v>7</v>
      </c>
      <c r="H234" s="22">
        <v>8</v>
      </c>
      <c r="I234" s="37">
        <v>9</v>
      </c>
      <c r="J234" s="82">
        <v>10</v>
      </c>
      <c r="K234" s="82">
        <v>11</v>
      </c>
      <c r="L234" s="82">
        <v>12</v>
      </c>
      <c r="M234" s="82">
        <v>13</v>
      </c>
      <c r="N234" s="82">
        <v>14</v>
      </c>
      <c r="O234" s="82">
        <v>15</v>
      </c>
      <c r="P234" s="82">
        <v>16</v>
      </c>
      <c r="Q234" s="82">
        <v>17</v>
      </c>
      <c r="R234" s="82">
        <v>18</v>
      </c>
    </row>
    <row r="235" spans="1:18" s="5" customFormat="1" ht="12.75" customHeight="1">
      <c r="A235" s="147">
        <v>311</v>
      </c>
      <c r="B235" s="147" t="s">
        <v>134</v>
      </c>
      <c r="C235" s="147">
        <v>150</v>
      </c>
      <c r="D235" s="22" t="s">
        <v>8</v>
      </c>
      <c r="E235" s="22">
        <v>23.2</v>
      </c>
      <c r="F235" s="22">
        <v>23.2</v>
      </c>
      <c r="G235" s="30">
        <v>29</v>
      </c>
      <c r="H235" s="30">
        <f aca="true" t="shared" si="22" ref="H235:H246">E235*G235/1000</f>
        <v>0.6728</v>
      </c>
      <c r="I235" s="157">
        <f>SUM(H235:H239)</f>
        <v>8.141300000000001</v>
      </c>
      <c r="J235" s="154">
        <v>3.1</v>
      </c>
      <c r="K235" s="154">
        <v>6.3</v>
      </c>
      <c r="L235" s="154">
        <v>19.6</v>
      </c>
      <c r="M235" s="154">
        <v>151.5</v>
      </c>
      <c r="N235" s="154">
        <v>0.08</v>
      </c>
      <c r="O235" s="154">
        <v>0.15</v>
      </c>
      <c r="P235" s="154">
        <v>1.05</v>
      </c>
      <c r="Q235" s="154">
        <v>120.3</v>
      </c>
      <c r="R235" s="154">
        <v>1.9</v>
      </c>
    </row>
    <row r="236" spans="1:18" s="5" customFormat="1" ht="15.75">
      <c r="A236" s="148"/>
      <c r="B236" s="148"/>
      <c r="C236" s="148"/>
      <c r="D236" s="22" t="s">
        <v>9</v>
      </c>
      <c r="E236" s="22">
        <v>75</v>
      </c>
      <c r="F236" s="22">
        <v>75</v>
      </c>
      <c r="G236" s="30">
        <v>48</v>
      </c>
      <c r="H236" s="30">
        <f t="shared" si="22"/>
        <v>3.6</v>
      </c>
      <c r="I236" s="158"/>
      <c r="J236" s="155"/>
      <c r="K236" s="155"/>
      <c r="L236" s="155"/>
      <c r="M236" s="155"/>
      <c r="N236" s="155"/>
      <c r="O236" s="155"/>
      <c r="P236" s="155"/>
      <c r="Q236" s="155"/>
      <c r="R236" s="155"/>
    </row>
    <row r="237" spans="1:18" s="5" customFormat="1" ht="15.75">
      <c r="A237" s="148"/>
      <c r="B237" s="148"/>
      <c r="C237" s="148"/>
      <c r="D237" s="22" t="s">
        <v>12</v>
      </c>
      <c r="E237" s="22">
        <v>56.2</v>
      </c>
      <c r="F237" s="22">
        <v>56.2</v>
      </c>
      <c r="G237" s="30"/>
      <c r="H237" s="30">
        <f t="shared" si="22"/>
        <v>0</v>
      </c>
      <c r="I237" s="158"/>
      <c r="J237" s="155"/>
      <c r="K237" s="155"/>
      <c r="L237" s="155"/>
      <c r="M237" s="155"/>
      <c r="N237" s="155"/>
      <c r="O237" s="155"/>
      <c r="P237" s="155"/>
      <c r="Q237" s="155"/>
      <c r="R237" s="155"/>
    </row>
    <row r="238" spans="1:18" s="5" customFormat="1" ht="15.75">
      <c r="A238" s="148"/>
      <c r="B238" s="148"/>
      <c r="C238" s="148"/>
      <c r="D238" s="22" t="s">
        <v>10</v>
      </c>
      <c r="E238" s="22">
        <v>9</v>
      </c>
      <c r="F238" s="22">
        <v>9</v>
      </c>
      <c r="G238" s="30">
        <v>34</v>
      </c>
      <c r="H238" s="30">
        <f t="shared" si="22"/>
        <v>0.306</v>
      </c>
      <c r="I238" s="158"/>
      <c r="J238" s="155"/>
      <c r="K238" s="155"/>
      <c r="L238" s="155"/>
      <c r="M238" s="155"/>
      <c r="N238" s="155"/>
      <c r="O238" s="155"/>
      <c r="P238" s="155"/>
      <c r="Q238" s="155"/>
      <c r="R238" s="155"/>
    </row>
    <row r="239" spans="1:18" s="5" customFormat="1" ht="15.75">
      <c r="A239" s="149"/>
      <c r="B239" s="149"/>
      <c r="C239" s="149"/>
      <c r="D239" s="31" t="s">
        <v>11</v>
      </c>
      <c r="E239" s="31">
        <v>7.5</v>
      </c>
      <c r="F239" s="31">
        <v>7.5</v>
      </c>
      <c r="G239" s="30">
        <v>475</v>
      </c>
      <c r="H239" s="30">
        <f t="shared" si="22"/>
        <v>3.5625</v>
      </c>
      <c r="I239" s="159"/>
      <c r="J239" s="156"/>
      <c r="K239" s="156"/>
      <c r="L239" s="156"/>
      <c r="M239" s="156"/>
      <c r="N239" s="156"/>
      <c r="O239" s="156"/>
      <c r="P239" s="156"/>
      <c r="Q239" s="156"/>
      <c r="R239" s="156"/>
    </row>
    <row r="240" spans="1:18" s="5" customFormat="1" ht="31.5">
      <c r="A240" s="33"/>
      <c r="B240" s="33" t="s">
        <v>216</v>
      </c>
      <c r="C240" s="33">
        <v>8</v>
      </c>
      <c r="D240" s="22" t="s">
        <v>216</v>
      </c>
      <c r="E240" s="22">
        <v>8</v>
      </c>
      <c r="F240" s="22">
        <v>8</v>
      </c>
      <c r="G240" s="24">
        <v>475</v>
      </c>
      <c r="H240" s="24">
        <f>E240*G240/1000</f>
        <v>3.8</v>
      </c>
      <c r="I240" s="23">
        <f>H240</f>
        <v>3.8</v>
      </c>
      <c r="J240" s="146">
        <v>0.01</v>
      </c>
      <c r="K240" s="146">
        <v>6.6</v>
      </c>
      <c r="L240" s="146">
        <v>0.05</v>
      </c>
      <c r="M240" s="146">
        <v>61.6</v>
      </c>
      <c r="N240" s="146"/>
      <c r="O240" s="146"/>
      <c r="P240" s="146"/>
      <c r="Q240" s="146"/>
      <c r="R240" s="146"/>
    </row>
    <row r="241" spans="1:18" s="5" customFormat="1" ht="15.75">
      <c r="A241" s="22"/>
      <c r="B241" s="22" t="s">
        <v>218</v>
      </c>
      <c r="C241" s="22">
        <v>12</v>
      </c>
      <c r="D241" s="22" t="s">
        <v>219</v>
      </c>
      <c r="E241" s="22">
        <v>12</v>
      </c>
      <c r="F241" s="22">
        <v>12</v>
      </c>
      <c r="G241" s="30">
        <v>400</v>
      </c>
      <c r="H241" s="30">
        <f>E241*G241/1000</f>
        <v>4.8</v>
      </c>
      <c r="I241" s="30">
        <f>H241</f>
        <v>4.8</v>
      </c>
      <c r="J241" s="146">
        <v>2.5</v>
      </c>
      <c r="K241" s="146">
        <v>3.2</v>
      </c>
      <c r="L241" s="146"/>
      <c r="M241" s="146">
        <v>44</v>
      </c>
      <c r="N241" s="146"/>
      <c r="O241" s="146"/>
      <c r="P241" s="146"/>
      <c r="Q241" s="146"/>
      <c r="R241" s="146"/>
    </row>
    <row r="242" spans="1:18" s="5" customFormat="1" ht="15.75">
      <c r="A242" s="128"/>
      <c r="B242" s="22" t="s">
        <v>19</v>
      </c>
      <c r="C242" s="22">
        <v>30</v>
      </c>
      <c r="D242" s="22" t="s">
        <v>19</v>
      </c>
      <c r="E242" s="22">
        <v>30</v>
      </c>
      <c r="F242" s="22">
        <v>30</v>
      </c>
      <c r="G242" s="30">
        <v>35.7</v>
      </c>
      <c r="H242" s="30">
        <f t="shared" si="22"/>
        <v>1.071</v>
      </c>
      <c r="I242" s="30">
        <f>H242</f>
        <v>1.071</v>
      </c>
      <c r="J242" s="82">
        <v>3.2</v>
      </c>
      <c r="K242" s="82">
        <v>0.48</v>
      </c>
      <c r="L242" s="82">
        <v>16.8</v>
      </c>
      <c r="M242" s="82">
        <v>81</v>
      </c>
      <c r="N242" s="82">
        <v>0.05</v>
      </c>
      <c r="O242" s="82">
        <v>0.02</v>
      </c>
      <c r="P242" s="82">
        <v>0</v>
      </c>
      <c r="Q242" s="82">
        <v>6.9</v>
      </c>
      <c r="R242" s="82">
        <v>6</v>
      </c>
    </row>
    <row r="243" spans="1:18" s="5" customFormat="1" ht="15.75">
      <c r="A243" s="177">
        <v>693</v>
      </c>
      <c r="B243" s="177" t="s">
        <v>56</v>
      </c>
      <c r="C243" s="177">
        <v>150</v>
      </c>
      <c r="D243" s="22" t="s">
        <v>29</v>
      </c>
      <c r="E243" s="22">
        <v>1</v>
      </c>
      <c r="F243" s="22">
        <v>1</v>
      </c>
      <c r="G243" s="30">
        <v>255</v>
      </c>
      <c r="H243" s="24">
        <f t="shared" si="22"/>
        <v>0.255</v>
      </c>
      <c r="I243" s="199">
        <f>SUM(H243:H246)</f>
        <v>4.365</v>
      </c>
      <c r="J243" s="154">
        <v>2.3</v>
      </c>
      <c r="K243" s="154">
        <v>2.5</v>
      </c>
      <c r="L243" s="154">
        <v>13.7</v>
      </c>
      <c r="M243" s="154">
        <v>85.1</v>
      </c>
      <c r="N243" s="154">
        <v>0.05</v>
      </c>
      <c r="O243" s="154">
        <v>0.15</v>
      </c>
      <c r="P243" s="154">
        <v>1.2</v>
      </c>
      <c r="Q243" s="154">
        <v>129.1</v>
      </c>
      <c r="R243" s="154">
        <v>0.75</v>
      </c>
    </row>
    <row r="244" spans="1:18" s="5" customFormat="1" ht="15.75">
      <c r="A244" s="177"/>
      <c r="B244" s="177"/>
      <c r="C244" s="177"/>
      <c r="D244" s="22" t="s">
        <v>9</v>
      </c>
      <c r="E244" s="22">
        <v>75</v>
      </c>
      <c r="F244" s="22">
        <v>75</v>
      </c>
      <c r="G244" s="30">
        <v>48</v>
      </c>
      <c r="H244" s="24">
        <f t="shared" si="22"/>
        <v>3.6</v>
      </c>
      <c r="I244" s="178"/>
      <c r="J244" s="155"/>
      <c r="K244" s="155"/>
      <c r="L244" s="155"/>
      <c r="M244" s="155"/>
      <c r="N244" s="155"/>
      <c r="O244" s="155"/>
      <c r="P244" s="155"/>
      <c r="Q244" s="155"/>
      <c r="R244" s="155"/>
    </row>
    <row r="245" spans="1:18" ht="15.75">
      <c r="A245" s="177"/>
      <c r="B245" s="177"/>
      <c r="C245" s="177"/>
      <c r="D245" s="22" t="s">
        <v>12</v>
      </c>
      <c r="E245" s="22">
        <v>82.5</v>
      </c>
      <c r="F245" s="22">
        <v>82.5</v>
      </c>
      <c r="G245" s="30"/>
      <c r="H245" s="24">
        <f t="shared" si="22"/>
        <v>0</v>
      </c>
      <c r="I245" s="178"/>
      <c r="J245" s="155"/>
      <c r="K245" s="155"/>
      <c r="L245" s="155"/>
      <c r="M245" s="155"/>
      <c r="N245" s="155"/>
      <c r="O245" s="155"/>
      <c r="P245" s="155"/>
      <c r="Q245" s="155"/>
      <c r="R245" s="155"/>
    </row>
    <row r="246" spans="1:18" ht="15.75">
      <c r="A246" s="177"/>
      <c r="B246" s="177"/>
      <c r="C246" s="177"/>
      <c r="D246" s="22" t="s">
        <v>10</v>
      </c>
      <c r="E246" s="22">
        <v>15</v>
      </c>
      <c r="F246" s="22">
        <v>15</v>
      </c>
      <c r="G246" s="30">
        <v>34</v>
      </c>
      <c r="H246" s="24">
        <f t="shared" si="22"/>
        <v>0.51</v>
      </c>
      <c r="I246" s="178"/>
      <c r="J246" s="156"/>
      <c r="K246" s="156"/>
      <c r="L246" s="156"/>
      <c r="M246" s="156"/>
      <c r="N246" s="156"/>
      <c r="O246" s="156"/>
      <c r="P246" s="156"/>
      <c r="Q246" s="156"/>
      <c r="R246" s="156"/>
    </row>
    <row r="247" spans="1:18" ht="15.75">
      <c r="A247" s="22" t="s">
        <v>21</v>
      </c>
      <c r="B247" s="22"/>
      <c r="C247" s="22"/>
      <c r="D247" s="22"/>
      <c r="E247" s="22"/>
      <c r="F247" s="22"/>
      <c r="G247" s="22"/>
      <c r="H247" s="22"/>
      <c r="I247" s="46">
        <f>SUM(I235:I246)</f>
        <v>22.177300000000002</v>
      </c>
      <c r="J247" s="91">
        <f aca="true" t="shared" si="23" ref="J247:R247">SUM(J235:J246)</f>
        <v>11.11</v>
      </c>
      <c r="K247" s="91">
        <f t="shared" si="23"/>
        <v>19.08</v>
      </c>
      <c r="L247" s="91">
        <f t="shared" si="23"/>
        <v>50.150000000000006</v>
      </c>
      <c r="M247" s="91">
        <f t="shared" si="23"/>
        <v>423.20000000000005</v>
      </c>
      <c r="N247" s="91">
        <f t="shared" si="23"/>
        <v>0.18</v>
      </c>
      <c r="O247" s="91">
        <f t="shared" si="23"/>
        <v>0.31999999999999995</v>
      </c>
      <c r="P247" s="91">
        <f t="shared" si="23"/>
        <v>2.25</v>
      </c>
      <c r="Q247" s="91">
        <f t="shared" si="23"/>
        <v>256.3</v>
      </c>
      <c r="R247" s="91">
        <f t="shared" si="23"/>
        <v>8.65</v>
      </c>
    </row>
    <row r="248" spans="1:18" s="5" customFormat="1" ht="12.75" customHeight="1">
      <c r="A248" s="47" t="s">
        <v>52</v>
      </c>
      <c r="B248" s="48"/>
      <c r="C248" s="48"/>
      <c r="D248" s="129"/>
      <c r="E248" s="129"/>
      <c r="F248" s="129"/>
      <c r="G248" s="129"/>
      <c r="H248" s="129"/>
      <c r="I248" s="48"/>
      <c r="J248" s="48"/>
      <c r="K248" s="48"/>
      <c r="L248" s="48"/>
      <c r="M248" s="48"/>
      <c r="N248" s="48"/>
      <c r="O248" s="48"/>
      <c r="P248" s="48"/>
      <c r="Q248" s="48"/>
      <c r="R248" s="48"/>
    </row>
    <row r="249" spans="1:18" s="5" customFormat="1" ht="19.5" customHeight="1">
      <c r="A249" s="37"/>
      <c r="B249" s="37" t="s">
        <v>122</v>
      </c>
      <c r="C249" s="37" t="s">
        <v>123</v>
      </c>
      <c r="D249" s="37" t="s">
        <v>122</v>
      </c>
      <c r="E249" s="37" t="s">
        <v>123</v>
      </c>
      <c r="F249" s="37" t="s">
        <v>123</v>
      </c>
      <c r="G249" s="38">
        <v>60</v>
      </c>
      <c r="H249" s="39">
        <v>6</v>
      </c>
      <c r="I249" s="38">
        <f>H249</f>
        <v>6</v>
      </c>
      <c r="J249" s="82">
        <v>0.3</v>
      </c>
      <c r="K249" s="82">
        <v>0</v>
      </c>
      <c r="L249" s="82">
        <v>8.6</v>
      </c>
      <c r="M249" s="82">
        <v>40</v>
      </c>
      <c r="N249" s="82">
        <v>0.04</v>
      </c>
      <c r="O249" s="82">
        <v>0.03</v>
      </c>
      <c r="P249" s="82">
        <v>19.5</v>
      </c>
      <c r="Q249" s="82">
        <v>24</v>
      </c>
      <c r="R249" s="82">
        <v>3.3</v>
      </c>
    </row>
    <row r="250" spans="1:18" s="5" customFormat="1" ht="12" customHeight="1">
      <c r="A250" s="54"/>
      <c r="B250" s="54"/>
      <c r="C250" s="123"/>
      <c r="D250" s="40"/>
      <c r="E250" s="40"/>
      <c r="F250" s="40"/>
      <c r="G250" s="40"/>
      <c r="H250" s="40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</row>
    <row r="251" spans="1:18" s="5" customFormat="1" ht="12" customHeight="1">
      <c r="A251" s="152" t="s">
        <v>14</v>
      </c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</row>
    <row r="252" spans="1:18" s="5" customFormat="1" ht="13.5" customHeight="1">
      <c r="A252" s="37"/>
      <c r="B252" s="85" t="s">
        <v>162</v>
      </c>
      <c r="C252" s="84"/>
      <c r="D252" s="85" t="s">
        <v>162</v>
      </c>
      <c r="E252" s="22">
        <v>25</v>
      </c>
      <c r="F252" s="22">
        <v>25</v>
      </c>
      <c r="G252" s="22">
        <v>100</v>
      </c>
      <c r="H252" s="78">
        <v>2.5</v>
      </c>
      <c r="I252" s="98">
        <f>H252</f>
        <v>2.5</v>
      </c>
      <c r="J252" s="85">
        <v>0.51</v>
      </c>
      <c r="K252" s="85">
        <v>0.09</v>
      </c>
      <c r="L252" s="85">
        <v>1.78</v>
      </c>
      <c r="M252" s="85">
        <v>11.28</v>
      </c>
      <c r="N252" s="85"/>
      <c r="O252" s="85"/>
      <c r="P252" s="85"/>
      <c r="Q252" s="85"/>
      <c r="R252" s="85"/>
    </row>
    <row r="253" spans="1:19" s="5" customFormat="1" ht="15.75">
      <c r="A253" s="147">
        <v>27</v>
      </c>
      <c r="B253" s="147" t="s">
        <v>70</v>
      </c>
      <c r="C253" s="147">
        <v>150</v>
      </c>
      <c r="D253" s="22" t="s">
        <v>23</v>
      </c>
      <c r="E253" s="22">
        <v>30</v>
      </c>
      <c r="F253" s="22">
        <v>24</v>
      </c>
      <c r="G253" s="30">
        <v>18</v>
      </c>
      <c r="H253" s="30">
        <f aca="true" t="shared" si="24" ref="H253:H264">E253*G253/1000</f>
        <v>0.54</v>
      </c>
      <c r="I253" s="157">
        <f>SUM(H253:H264)</f>
        <v>4.2779</v>
      </c>
      <c r="J253" s="154">
        <v>1.2</v>
      </c>
      <c r="K253" s="154">
        <v>3.1</v>
      </c>
      <c r="L253" s="154">
        <v>7.8</v>
      </c>
      <c r="M253" s="154">
        <v>63.6</v>
      </c>
      <c r="N253" s="154">
        <v>0.05</v>
      </c>
      <c r="O253" s="154">
        <v>0.15</v>
      </c>
      <c r="P253" s="154">
        <v>7.2</v>
      </c>
      <c r="Q253" s="154">
        <v>25.6</v>
      </c>
      <c r="R253" s="154">
        <v>1.5</v>
      </c>
      <c r="S253" s="17"/>
    </row>
    <row r="254" spans="1:19" s="5" customFormat="1" ht="15.75">
      <c r="A254" s="148"/>
      <c r="B254" s="148"/>
      <c r="C254" s="148"/>
      <c r="D254" s="22" t="s">
        <v>18</v>
      </c>
      <c r="E254" s="22">
        <v>15</v>
      </c>
      <c r="F254" s="22">
        <v>12</v>
      </c>
      <c r="G254" s="30">
        <v>20</v>
      </c>
      <c r="H254" s="30">
        <f t="shared" si="24"/>
        <v>0.3</v>
      </c>
      <c r="I254" s="158"/>
      <c r="J254" s="155"/>
      <c r="K254" s="155"/>
      <c r="L254" s="155"/>
      <c r="M254" s="155"/>
      <c r="N254" s="155"/>
      <c r="O254" s="155"/>
      <c r="P254" s="155"/>
      <c r="Q254" s="155"/>
      <c r="R254" s="155"/>
      <c r="S254" s="17"/>
    </row>
    <row r="255" spans="1:19" s="5" customFormat="1" ht="15.75">
      <c r="A255" s="148"/>
      <c r="B255" s="148"/>
      <c r="C255" s="148"/>
      <c r="D255" s="22" t="s">
        <v>15</v>
      </c>
      <c r="E255" s="22">
        <v>16.2</v>
      </c>
      <c r="F255" s="22">
        <v>12</v>
      </c>
      <c r="G255" s="30">
        <v>20</v>
      </c>
      <c r="H255" s="30">
        <f t="shared" si="24"/>
        <v>0.324</v>
      </c>
      <c r="I255" s="158"/>
      <c r="J255" s="155"/>
      <c r="K255" s="155"/>
      <c r="L255" s="155"/>
      <c r="M255" s="155"/>
      <c r="N255" s="155"/>
      <c r="O255" s="155"/>
      <c r="P255" s="155"/>
      <c r="Q255" s="155"/>
      <c r="R255" s="155"/>
      <c r="S255" s="17"/>
    </row>
    <row r="256" spans="1:19" s="5" customFormat="1" ht="15.75">
      <c r="A256" s="148"/>
      <c r="B256" s="148"/>
      <c r="C256" s="148"/>
      <c r="D256" s="22" t="s">
        <v>16</v>
      </c>
      <c r="E256" s="22">
        <v>7.8</v>
      </c>
      <c r="F256" s="22">
        <v>6</v>
      </c>
      <c r="G256" s="30">
        <v>20</v>
      </c>
      <c r="H256" s="30">
        <f t="shared" si="24"/>
        <v>0.156</v>
      </c>
      <c r="I256" s="158"/>
      <c r="J256" s="155"/>
      <c r="K256" s="155"/>
      <c r="L256" s="155"/>
      <c r="M256" s="155"/>
      <c r="N256" s="155"/>
      <c r="O256" s="155"/>
      <c r="P256" s="155"/>
      <c r="Q256" s="155"/>
      <c r="R256" s="155"/>
      <c r="S256" s="17"/>
    </row>
    <row r="257" spans="1:19" s="5" customFormat="1" ht="15.75">
      <c r="A257" s="148"/>
      <c r="B257" s="148"/>
      <c r="C257" s="148"/>
      <c r="D257" s="22" t="s">
        <v>157</v>
      </c>
      <c r="E257" s="22">
        <v>1</v>
      </c>
      <c r="F257" s="22">
        <v>1</v>
      </c>
      <c r="G257" s="24">
        <v>12</v>
      </c>
      <c r="H257" s="30">
        <f t="shared" si="24"/>
        <v>0.012</v>
      </c>
      <c r="I257" s="158"/>
      <c r="J257" s="155"/>
      <c r="K257" s="155"/>
      <c r="L257" s="155"/>
      <c r="M257" s="155"/>
      <c r="N257" s="155"/>
      <c r="O257" s="155"/>
      <c r="P257" s="155"/>
      <c r="Q257" s="155"/>
      <c r="R257" s="155"/>
      <c r="S257" s="17"/>
    </row>
    <row r="258" spans="1:19" s="5" customFormat="1" ht="15.75">
      <c r="A258" s="148"/>
      <c r="B258" s="148"/>
      <c r="C258" s="148"/>
      <c r="D258" s="22" t="s">
        <v>27</v>
      </c>
      <c r="E258" s="22">
        <v>7.2</v>
      </c>
      <c r="F258" s="22">
        <v>6</v>
      </c>
      <c r="G258" s="30">
        <v>20</v>
      </c>
      <c r="H258" s="30">
        <f t="shared" si="24"/>
        <v>0.144</v>
      </c>
      <c r="I258" s="158"/>
      <c r="J258" s="155"/>
      <c r="K258" s="155"/>
      <c r="L258" s="155"/>
      <c r="M258" s="155"/>
      <c r="N258" s="155"/>
      <c r="O258" s="155"/>
      <c r="P258" s="155"/>
      <c r="Q258" s="155"/>
      <c r="R258" s="155"/>
      <c r="S258" s="17"/>
    </row>
    <row r="259" spans="1:19" s="5" customFormat="1" ht="15.75">
      <c r="A259" s="148"/>
      <c r="B259" s="148"/>
      <c r="C259" s="148"/>
      <c r="D259" s="22" t="s">
        <v>60</v>
      </c>
      <c r="E259" s="22">
        <v>4.8</v>
      </c>
      <c r="F259" s="22">
        <v>4.8</v>
      </c>
      <c r="G259" s="30">
        <v>118</v>
      </c>
      <c r="H259" s="30">
        <f t="shared" si="24"/>
        <v>0.5664</v>
      </c>
      <c r="I259" s="158"/>
      <c r="J259" s="155"/>
      <c r="K259" s="155"/>
      <c r="L259" s="155"/>
      <c r="M259" s="155"/>
      <c r="N259" s="155"/>
      <c r="O259" s="155"/>
      <c r="P259" s="155"/>
      <c r="Q259" s="155"/>
      <c r="R259" s="155"/>
      <c r="S259" s="17"/>
    </row>
    <row r="260" spans="1:19" s="5" customFormat="1" ht="15.75">
      <c r="A260" s="148"/>
      <c r="B260" s="148"/>
      <c r="C260" s="148"/>
      <c r="D260" s="22" t="s">
        <v>35</v>
      </c>
      <c r="E260" s="22">
        <v>3</v>
      </c>
      <c r="F260" s="22">
        <v>3</v>
      </c>
      <c r="G260" s="30">
        <v>475</v>
      </c>
      <c r="H260" s="30">
        <f t="shared" si="24"/>
        <v>1.425</v>
      </c>
      <c r="I260" s="158"/>
      <c r="J260" s="155"/>
      <c r="K260" s="155"/>
      <c r="L260" s="155"/>
      <c r="M260" s="155"/>
      <c r="N260" s="155"/>
      <c r="O260" s="155"/>
      <c r="P260" s="155"/>
      <c r="Q260" s="155"/>
      <c r="R260" s="155"/>
      <c r="S260" s="17"/>
    </row>
    <row r="261" spans="1:19" s="5" customFormat="1" ht="12.75" customHeight="1">
      <c r="A261" s="148"/>
      <c r="B261" s="148"/>
      <c r="C261" s="148"/>
      <c r="D261" s="22" t="s">
        <v>10</v>
      </c>
      <c r="E261" s="22">
        <v>1.8</v>
      </c>
      <c r="F261" s="22">
        <v>1.8</v>
      </c>
      <c r="G261" s="30">
        <v>34</v>
      </c>
      <c r="H261" s="30">
        <f t="shared" si="24"/>
        <v>0.061200000000000004</v>
      </c>
      <c r="I261" s="158"/>
      <c r="J261" s="155"/>
      <c r="K261" s="155"/>
      <c r="L261" s="155"/>
      <c r="M261" s="155"/>
      <c r="N261" s="155"/>
      <c r="O261" s="155"/>
      <c r="P261" s="155"/>
      <c r="Q261" s="155"/>
      <c r="R261" s="155"/>
      <c r="S261" s="17"/>
    </row>
    <row r="262" spans="1:19" s="5" customFormat="1" ht="12.75" customHeight="1">
      <c r="A262" s="148"/>
      <c r="B262" s="148"/>
      <c r="C262" s="148"/>
      <c r="D262" s="22" t="s">
        <v>64</v>
      </c>
      <c r="E262" s="22">
        <v>0.08</v>
      </c>
      <c r="F262" s="22">
        <v>0.08</v>
      </c>
      <c r="G262" s="30">
        <v>460</v>
      </c>
      <c r="H262" s="30">
        <f t="shared" si="24"/>
        <v>0.036800000000000006</v>
      </c>
      <c r="I262" s="158"/>
      <c r="J262" s="155"/>
      <c r="K262" s="155"/>
      <c r="L262" s="155"/>
      <c r="M262" s="155"/>
      <c r="N262" s="155"/>
      <c r="O262" s="155"/>
      <c r="P262" s="155"/>
      <c r="Q262" s="155"/>
      <c r="R262" s="155"/>
      <c r="S262" s="17"/>
    </row>
    <row r="263" spans="1:19" s="5" customFormat="1" ht="18" customHeight="1">
      <c r="A263" s="148"/>
      <c r="B263" s="148"/>
      <c r="C263" s="148"/>
      <c r="D263" s="22" t="s">
        <v>89</v>
      </c>
      <c r="E263" s="22">
        <v>5</v>
      </c>
      <c r="F263" s="22">
        <v>5</v>
      </c>
      <c r="G263" s="30">
        <v>142.5</v>
      </c>
      <c r="H263" s="30">
        <f t="shared" si="24"/>
        <v>0.7125</v>
      </c>
      <c r="I263" s="158"/>
      <c r="J263" s="155"/>
      <c r="K263" s="155"/>
      <c r="L263" s="155"/>
      <c r="M263" s="155"/>
      <c r="N263" s="155"/>
      <c r="O263" s="155"/>
      <c r="P263" s="155"/>
      <c r="Q263" s="155"/>
      <c r="R263" s="155"/>
      <c r="S263" s="17"/>
    </row>
    <row r="264" spans="1:19" s="5" customFormat="1" ht="15.75">
      <c r="A264" s="149"/>
      <c r="B264" s="149"/>
      <c r="C264" s="149"/>
      <c r="D264" s="22" t="s">
        <v>12</v>
      </c>
      <c r="E264" s="22">
        <v>120</v>
      </c>
      <c r="F264" s="22">
        <v>120</v>
      </c>
      <c r="G264" s="30"/>
      <c r="H264" s="30">
        <f t="shared" si="24"/>
        <v>0</v>
      </c>
      <c r="I264" s="158"/>
      <c r="J264" s="156"/>
      <c r="K264" s="156"/>
      <c r="L264" s="156"/>
      <c r="M264" s="156"/>
      <c r="N264" s="156"/>
      <c r="O264" s="156"/>
      <c r="P264" s="156"/>
      <c r="Q264" s="156"/>
      <c r="R264" s="156"/>
      <c r="S264" s="17"/>
    </row>
    <row r="265" spans="1:18" s="5" customFormat="1" ht="15.75" customHeight="1">
      <c r="A265" s="177">
        <v>462</v>
      </c>
      <c r="B265" s="147" t="s">
        <v>159</v>
      </c>
      <c r="C265" s="147">
        <v>50</v>
      </c>
      <c r="D265" s="22" t="s">
        <v>17</v>
      </c>
      <c r="E265" s="22">
        <v>43.3</v>
      </c>
      <c r="F265" s="22">
        <v>31.6</v>
      </c>
      <c r="G265" s="30">
        <v>350</v>
      </c>
      <c r="H265" s="30">
        <f>E265*G265/1000</f>
        <v>15.154999999999998</v>
      </c>
      <c r="I265" s="157">
        <f>SUM(H265:H271)</f>
        <v>16.055024999999997</v>
      </c>
      <c r="J265" s="154">
        <v>4.8</v>
      </c>
      <c r="K265" s="154">
        <v>4.2</v>
      </c>
      <c r="L265" s="154">
        <v>4.2</v>
      </c>
      <c r="M265" s="154">
        <v>75.5</v>
      </c>
      <c r="N265" s="154">
        <v>0.04</v>
      </c>
      <c r="O265" s="154">
        <v>0.05</v>
      </c>
      <c r="P265" s="154">
        <v>0.65</v>
      </c>
      <c r="Q265" s="154">
        <v>8.4</v>
      </c>
      <c r="R265" s="154">
        <v>1.35</v>
      </c>
    </row>
    <row r="266" spans="1:18" s="5" customFormat="1" ht="12.75" customHeight="1">
      <c r="A266" s="177"/>
      <c r="B266" s="148"/>
      <c r="C266" s="148"/>
      <c r="D266" s="22" t="s">
        <v>12</v>
      </c>
      <c r="E266" s="22">
        <v>5</v>
      </c>
      <c r="F266" s="22">
        <v>5</v>
      </c>
      <c r="G266" s="30"/>
      <c r="H266" s="30">
        <f aca="true" t="shared" si="25" ref="H266:H271">E266*G266/1000</f>
        <v>0</v>
      </c>
      <c r="I266" s="158"/>
      <c r="J266" s="155"/>
      <c r="K266" s="155"/>
      <c r="L266" s="155"/>
      <c r="M266" s="155"/>
      <c r="N266" s="155"/>
      <c r="O266" s="155"/>
      <c r="P266" s="155"/>
      <c r="Q266" s="155"/>
      <c r="R266" s="155"/>
    </row>
    <row r="267" spans="1:18" s="5" customFormat="1" ht="12.75" customHeight="1">
      <c r="A267" s="177"/>
      <c r="B267" s="148"/>
      <c r="C267" s="148"/>
      <c r="D267" s="22" t="s">
        <v>157</v>
      </c>
      <c r="E267" s="22">
        <v>1</v>
      </c>
      <c r="F267" s="22">
        <v>1</v>
      </c>
      <c r="G267" s="24">
        <v>12</v>
      </c>
      <c r="H267" s="30">
        <f t="shared" si="25"/>
        <v>0.012</v>
      </c>
      <c r="I267" s="158"/>
      <c r="J267" s="155"/>
      <c r="K267" s="155"/>
      <c r="L267" s="155"/>
      <c r="M267" s="155"/>
      <c r="N267" s="155"/>
      <c r="O267" s="155"/>
      <c r="P267" s="155"/>
      <c r="Q267" s="155"/>
      <c r="R267" s="155"/>
    </row>
    <row r="268" spans="1:18" s="5" customFormat="1" ht="12.75" customHeight="1">
      <c r="A268" s="177"/>
      <c r="B268" s="148"/>
      <c r="C268" s="148"/>
      <c r="D268" s="22" t="s">
        <v>54</v>
      </c>
      <c r="E268" s="22">
        <v>4.1</v>
      </c>
      <c r="F268" s="22">
        <v>4.1</v>
      </c>
      <c r="G268" s="30">
        <v>48</v>
      </c>
      <c r="H268" s="30">
        <f t="shared" si="25"/>
        <v>0.19679999999999997</v>
      </c>
      <c r="I268" s="158"/>
      <c r="J268" s="155"/>
      <c r="K268" s="155"/>
      <c r="L268" s="155"/>
      <c r="M268" s="155"/>
      <c r="N268" s="155"/>
      <c r="O268" s="155"/>
      <c r="P268" s="155"/>
      <c r="Q268" s="155"/>
      <c r="R268" s="155"/>
    </row>
    <row r="269" spans="1:18" s="5" customFormat="1" ht="12.75" customHeight="1">
      <c r="A269" s="177"/>
      <c r="B269" s="148"/>
      <c r="C269" s="148"/>
      <c r="D269" s="22" t="s">
        <v>27</v>
      </c>
      <c r="E269" s="22">
        <v>17.5</v>
      </c>
      <c r="F269" s="22">
        <v>15</v>
      </c>
      <c r="G269" s="30">
        <v>20</v>
      </c>
      <c r="H269" s="30">
        <f t="shared" si="25"/>
        <v>0.35</v>
      </c>
      <c r="I269" s="158"/>
      <c r="J269" s="155"/>
      <c r="K269" s="155"/>
      <c r="L269" s="155"/>
      <c r="M269" s="155"/>
      <c r="N269" s="155"/>
      <c r="O269" s="155"/>
      <c r="P269" s="155"/>
      <c r="Q269" s="155"/>
      <c r="R269" s="155"/>
    </row>
    <row r="270" spans="1:18" s="5" customFormat="1" ht="12.75" customHeight="1">
      <c r="A270" s="177"/>
      <c r="B270" s="148"/>
      <c r="C270" s="148"/>
      <c r="D270" s="22" t="s">
        <v>128</v>
      </c>
      <c r="E270" s="22">
        <v>2.5</v>
      </c>
      <c r="F270" s="22">
        <v>2.5</v>
      </c>
      <c r="G270" s="24">
        <v>102.17</v>
      </c>
      <c r="H270" s="30">
        <f t="shared" si="25"/>
        <v>0.255425</v>
      </c>
      <c r="I270" s="158"/>
      <c r="J270" s="155"/>
      <c r="K270" s="155"/>
      <c r="L270" s="155"/>
      <c r="M270" s="155"/>
      <c r="N270" s="155"/>
      <c r="O270" s="155"/>
      <c r="P270" s="155"/>
      <c r="Q270" s="155"/>
      <c r="R270" s="155"/>
    </row>
    <row r="271" spans="1:18" s="5" customFormat="1" ht="15.75">
      <c r="A271" s="177"/>
      <c r="B271" s="149"/>
      <c r="C271" s="149"/>
      <c r="D271" s="22" t="s">
        <v>55</v>
      </c>
      <c r="E271" s="22">
        <v>3.3</v>
      </c>
      <c r="F271" s="22">
        <v>3.3</v>
      </c>
      <c r="G271" s="30">
        <v>26</v>
      </c>
      <c r="H271" s="30">
        <f t="shared" si="25"/>
        <v>0.0858</v>
      </c>
      <c r="I271" s="159"/>
      <c r="J271" s="156"/>
      <c r="K271" s="156"/>
      <c r="L271" s="156"/>
      <c r="M271" s="156"/>
      <c r="N271" s="156"/>
      <c r="O271" s="156"/>
      <c r="P271" s="156"/>
      <c r="Q271" s="156"/>
      <c r="R271" s="156"/>
    </row>
    <row r="272" spans="1:18" s="5" customFormat="1" ht="15.75">
      <c r="A272" s="147">
        <v>520</v>
      </c>
      <c r="B272" s="147" t="s">
        <v>66</v>
      </c>
      <c r="C272" s="147">
        <v>120</v>
      </c>
      <c r="D272" s="22" t="s">
        <v>15</v>
      </c>
      <c r="E272" s="22">
        <v>132.8</v>
      </c>
      <c r="F272" s="22">
        <v>99.6</v>
      </c>
      <c r="G272" s="30">
        <v>20</v>
      </c>
      <c r="H272" s="30">
        <f>E272*G272/1000</f>
        <v>2.656</v>
      </c>
      <c r="I272" s="157">
        <f>SUM(H272:H275)</f>
        <v>6.9952000000000005</v>
      </c>
      <c r="J272" s="154">
        <v>2.5</v>
      </c>
      <c r="K272" s="154">
        <v>5.4</v>
      </c>
      <c r="L272" s="154">
        <v>17.5</v>
      </c>
      <c r="M272" s="154">
        <v>130.8</v>
      </c>
      <c r="N272" s="154">
        <v>0.12</v>
      </c>
      <c r="O272" s="154">
        <v>0.11</v>
      </c>
      <c r="P272" s="154">
        <v>16.8</v>
      </c>
      <c r="Q272" s="154">
        <v>33.9</v>
      </c>
      <c r="R272" s="154">
        <v>1.08</v>
      </c>
    </row>
    <row r="273" spans="1:18" s="5" customFormat="1" ht="15.75">
      <c r="A273" s="148"/>
      <c r="B273" s="148"/>
      <c r="C273" s="148"/>
      <c r="D273" s="22" t="s">
        <v>9</v>
      </c>
      <c r="E273" s="22">
        <v>18.9</v>
      </c>
      <c r="F273" s="22">
        <v>18</v>
      </c>
      <c r="G273" s="30">
        <v>48</v>
      </c>
      <c r="H273" s="30">
        <f>E273*G273/1000</f>
        <v>0.9071999999999999</v>
      </c>
      <c r="I273" s="158"/>
      <c r="J273" s="155"/>
      <c r="K273" s="155"/>
      <c r="L273" s="155"/>
      <c r="M273" s="155"/>
      <c r="N273" s="155"/>
      <c r="O273" s="155"/>
      <c r="P273" s="155"/>
      <c r="Q273" s="155"/>
      <c r="R273" s="155"/>
    </row>
    <row r="274" spans="1:18" s="5" customFormat="1" ht="15.75">
      <c r="A274" s="148"/>
      <c r="B274" s="148"/>
      <c r="C274" s="148"/>
      <c r="D274" s="22" t="s">
        <v>157</v>
      </c>
      <c r="E274" s="22">
        <v>1</v>
      </c>
      <c r="F274" s="22">
        <v>1</v>
      </c>
      <c r="G274" s="24">
        <v>12</v>
      </c>
      <c r="H274" s="30">
        <f>E274*G274/1000</f>
        <v>0.012</v>
      </c>
      <c r="I274" s="158"/>
      <c r="J274" s="155"/>
      <c r="K274" s="155"/>
      <c r="L274" s="155"/>
      <c r="M274" s="155"/>
      <c r="N274" s="155"/>
      <c r="O274" s="155"/>
      <c r="P274" s="155"/>
      <c r="Q274" s="155"/>
      <c r="R274" s="155"/>
    </row>
    <row r="275" spans="1:18" s="5" customFormat="1" ht="15.75">
      <c r="A275" s="149"/>
      <c r="B275" s="149"/>
      <c r="C275" s="149"/>
      <c r="D275" s="22" t="s">
        <v>11</v>
      </c>
      <c r="E275" s="22">
        <v>7.2</v>
      </c>
      <c r="F275" s="22">
        <v>7.2</v>
      </c>
      <c r="G275" s="30">
        <v>475</v>
      </c>
      <c r="H275" s="30">
        <f>E275*G275/1000</f>
        <v>3.42</v>
      </c>
      <c r="I275" s="159"/>
      <c r="J275" s="156"/>
      <c r="K275" s="156"/>
      <c r="L275" s="156"/>
      <c r="M275" s="156"/>
      <c r="N275" s="156"/>
      <c r="O275" s="156"/>
      <c r="P275" s="156"/>
      <c r="Q275" s="156"/>
      <c r="R275" s="156"/>
    </row>
    <row r="276" spans="1:18" s="5" customFormat="1" ht="15.75">
      <c r="A276" s="22"/>
      <c r="B276" s="22" t="s">
        <v>19</v>
      </c>
      <c r="C276" s="22">
        <v>30</v>
      </c>
      <c r="D276" s="22" t="s">
        <v>19</v>
      </c>
      <c r="E276" s="22">
        <v>30</v>
      </c>
      <c r="F276" s="22">
        <v>30</v>
      </c>
      <c r="G276" s="30">
        <v>35.7</v>
      </c>
      <c r="H276" s="30">
        <f aca="true" t="shared" si="26" ref="H276:H281">E276*G276/1000</f>
        <v>1.071</v>
      </c>
      <c r="I276" s="30">
        <f>H276</f>
        <v>1.071</v>
      </c>
      <c r="J276" s="82">
        <v>3.2</v>
      </c>
      <c r="K276" s="82">
        <v>0.48</v>
      </c>
      <c r="L276" s="82">
        <v>16.8</v>
      </c>
      <c r="M276" s="82">
        <v>81</v>
      </c>
      <c r="N276" s="82">
        <v>0.05</v>
      </c>
      <c r="O276" s="82">
        <v>0.02</v>
      </c>
      <c r="P276" s="82">
        <v>0</v>
      </c>
      <c r="Q276" s="82">
        <v>6.9</v>
      </c>
      <c r="R276" s="82">
        <v>6</v>
      </c>
    </row>
    <row r="277" spans="1:18" s="5" customFormat="1" ht="15.75">
      <c r="A277" s="22"/>
      <c r="B277" s="22" t="s">
        <v>20</v>
      </c>
      <c r="C277" s="22">
        <v>30</v>
      </c>
      <c r="D277" s="22" t="s">
        <v>20</v>
      </c>
      <c r="E277" s="22">
        <v>30</v>
      </c>
      <c r="F277" s="22">
        <v>30</v>
      </c>
      <c r="G277" s="30">
        <v>50</v>
      </c>
      <c r="H277" s="30">
        <f t="shared" si="26"/>
        <v>1.5</v>
      </c>
      <c r="I277" s="34">
        <f>H277</f>
        <v>1.5</v>
      </c>
      <c r="J277" s="82">
        <v>2.6</v>
      </c>
      <c r="K277" s="82">
        <v>0.4</v>
      </c>
      <c r="L277" s="82">
        <v>13.6</v>
      </c>
      <c r="M277" s="82">
        <v>72.4</v>
      </c>
      <c r="N277" s="82">
        <v>0.03</v>
      </c>
      <c r="O277" s="82">
        <v>0.012</v>
      </c>
      <c r="P277" s="82">
        <v>0</v>
      </c>
      <c r="Q277" s="82">
        <v>7.2</v>
      </c>
      <c r="R277" s="82">
        <v>1.16</v>
      </c>
    </row>
    <row r="278" spans="1:18" ht="15.75">
      <c r="A278" s="147">
        <v>352</v>
      </c>
      <c r="B278" s="147" t="s">
        <v>79</v>
      </c>
      <c r="C278" s="147">
        <v>150</v>
      </c>
      <c r="D278" s="22" t="s">
        <v>50</v>
      </c>
      <c r="E278" s="22">
        <v>9</v>
      </c>
      <c r="F278" s="22">
        <v>9</v>
      </c>
      <c r="G278" s="30">
        <v>50</v>
      </c>
      <c r="H278" s="30">
        <f t="shared" si="26"/>
        <v>0.45</v>
      </c>
      <c r="I278" s="157">
        <f>SUM(H278:H281)</f>
        <v>1.881</v>
      </c>
      <c r="J278" s="154">
        <v>0.36</v>
      </c>
      <c r="K278" s="154">
        <v>0</v>
      </c>
      <c r="L278" s="154">
        <v>35.4</v>
      </c>
      <c r="M278" s="154">
        <v>143.1</v>
      </c>
      <c r="N278" s="154">
        <v>0.01</v>
      </c>
      <c r="O278" s="154">
        <v>0.01</v>
      </c>
      <c r="P278" s="154">
        <v>1.26</v>
      </c>
      <c r="Q278" s="154">
        <v>8.82</v>
      </c>
      <c r="R278" s="154">
        <v>0.18</v>
      </c>
    </row>
    <row r="279" spans="1:18" ht="15.75">
      <c r="A279" s="148"/>
      <c r="B279" s="148"/>
      <c r="C279" s="148"/>
      <c r="D279" s="22" t="s">
        <v>10</v>
      </c>
      <c r="E279" s="22">
        <v>18</v>
      </c>
      <c r="F279" s="22">
        <v>18</v>
      </c>
      <c r="G279" s="30">
        <v>34</v>
      </c>
      <c r="H279" s="30">
        <f t="shared" si="26"/>
        <v>0.612</v>
      </c>
      <c r="I279" s="158"/>
      <c r="J279" s="155"/>
      <c r="K279" s="155"/>
      <c r="L279" s="155"/>
      <c r="M279" s="155"/>
      <c r="N279" s="155"/>
      <c r="O279" s="155"/>
      <c r="P279" s="155"/>
      <c r="Q279" s="155"/>
      <c r="R279" s="155"/>
    </row>
    <row r="280" spans="1:18" ht="15.75">
      <c r="A280" s="148"/>
      <c r="B280" s="148"/>
      <c r="C280" s="148"/>
      <c r="D280" s="22" t="s">
        <v>80</v>
      </c>
      <c r="E280" s="22">
        <v>6</v>
      </c>
      <c r="F280" s="22">
        <v>6</v>
      </c>
      <c r="G280" s="30">
        <v>125</v>
      </c>
      <c r="H280" s="30">
        <f t="shared" si="26"/>
        <v>0.75</v>
      </c>
      <c r="I280" s="158"/>
      <c r="J280" s="155"/>
      <c r="K280" s="155"/>
      <c r="L280" s="155"/>
      <c r="M280" s="155"/>
      <c r="N280" s="155"/>
      <c r="O280" s="155"/>
      <c r="P280" s="155"/>
      <c r="Q280" s="155"/>
      <c r="R280" s="155"/>
    </row>
    <row r="281" spans="1:18" ht="15.75">
      <c r="A281" s="148"/>
      <c r="B281" s="148"/>
      <c r="C281" s="148"/>
      <c r="D281" s="22" t="s">
        <v>76</v>
      </c>
      <c r="E281" s="22">
        <v>0.15</v>
      </c>
      <c r="F281" s="22">
        <v>0.15</v>
      </c>
      <c r="G281" s="30">
        <v>460</v>
      </c>
      <c r="H281" s="30">
        <f t="shared" si="26"/>
        <v>0.069</v>
      </c>
      <c r="I281" s="158"/>
      <c r="J281" s="155"/>
      <c r="K281" s="155"/>
      <c r="L281" s="155"/>
      <c r="M281" s="155"/>
      <c r="N281" s="155"/>
      <c r="O281" s="155"/>
      <c r="P281" s="155"/>
      <c r="Q281" s="155"/>
      <c r="R281" s="155"/>
    </row>
    <row r="282" spans="1:18" ht="15.75">
      <c r="A282" s="149"/>
      <c r="B282" s="149"/>
      <c r="C282" s="149"/>
      <c r="D282" s="22" t="s">
        <v>12</v>
      </c>
      <c r="E282" s="22">
        <v>162</v>
      </c>
      <c r="F282" s="22">
        <v>162</v>
      </c>
      <c r="G282" s="30"/>
      <c r="H282" s="30"/>
      <c r="I282" s="159"/>
      <c r="J282" s="156"/>
      <c r="K282" s="156"/>
      <c r="L282" s="156"/>
      <c r="M282" s="156"/>
      <c r="N282" s="156"/>
      <c r="O282" s="156"/>
      <c r="P282" s="156"/>
      <c r="Q282" s="156"/>
      <c r="R282" s="156"/>
    </row>
    <row r="283" spans="1:18" ht="15.75">
      <c r="A283" s="37" t="s">
        <v>21</v>
      </c>
      <c r="B283" s="37"/>
      <c r="C283" s="37"/>
      <c r="D283" s="125"/>
      <c r="E283" s="125"/>
      <c r="F283" s="125"/>
      <c r="G283" s="125"/>
      <c r="H283" s="125"/>
      <c r="I283" s="46">
        <f>SUM(I252:I282)</f>
        <v>34.280125</v>
      </c>
      <c r="J283" s="91">
        <f aca="true" t="shared" si="27" ref="J283:R283">SUM(J252:J282)</f>
        <v>15.17</v>
      </c>
      <c r="K283" s="91">
        <f t="shared" si="27"/>
        <v>13.670000000000002</v>
      </c>
      <c r="L283" s="91">
        <f t="shared" si="27"/>
        <v>97.08</v>
      </c>
      <c r="M283" s="91">
        <f t="shared" si="27"/>
        <v>577.6800000000001</v>
      </c>
      <c r="N283" s="91">
        <f t="shared" si="27"/>
        <v>0.30000000000000004</v>
      </c>
      <c r="O283" s="91">
        <f t="shared" si="27"/>
        <v>0.35200000000000004</v>
      </c>
      <c r="P283" s="91">
        <f t="shared" si="27"/>
        <v>25.910000000000004</v>
      </c>
      <c r="Q283" s="91">
        <f t="shared" si="27"/>
        <v>90.82000000000002</v>
      </c>
      <c r="R283" s="91">
        <f t="shared" si="27"/>
        <v>11.27</v>
      </c>
    </row>
    <row r="284" spans="1:18" s="5" customFormat="1" ht="15.75">
      <c r="A284" s="123"/>
      <c r="B284" s="123"/>
      <c r="C284" s="123"/>
      <c r="D284" s="40"/>
      <c r="E284" s="40"/>
      <c r="F284" s="40"/>
      <c r="G284" s="40"/>
      <c r="H284" s="40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</row>
    <row r="285" spans="1:18" s="5" customFormat="1" ht="12.75">
      <c r="A285" s="152" t="s">
        <v>53</v>
      </c>
      <c r="B285" s="174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</row>
    <row r="286" spans="1:18" s="5" customFormat="1" ht="15.75" customHeight="1">
      <c r="A286" s="250">
        <v>458</v>
      </c>
      <c r="B286" s="224" t="s">
        <v>206</v>
      </c>
      <c r="C286" s="245">
        <v>50</v>
      </c>
      <c r="D286" s="22" t="s">
        <v>28</v>
      </c>
      <c r="E286" s="22">
        <v>22.8</v>
      </c>
      <c r="F286" s="22">
        <v>22.6</v>
      </c>
      <c r="G286" s="30">
        <v>224</v>
      </c>
      <c r="H286" s="30">
        <f>E286*G286/1000</f>
        <v>5.1072</v>
      </c>
      <c r="I286" s="251">
        <v>7.7239</v>
      </c>
      <c r="J286" s="235">
        <v>11.2</v>
      </c>
      <c r="K286" s="235">
        <v>9</v>
      </c>
      <c r="L286" s="235">
        <v>11.2</v>
      </c>
      <c r="M286" s="235">
        <v>175.2</v>
      </c>
      <c r="N286" s="235"/>
      <c r="O286" s="235"/>
      <c r="P286" s="235"/>
      <c r="Q286" s="235"/>
      <c r="R286" s="235"/>
    </row>
    <row r="287" spans="1:18" s="5" customFormat="1" ht="15.75">
      <c r="A287" s="250"/>
      <c r="B287" s="225"/>
      <c r="C287" s="246"/>
      <c r="D287" s="22" t="s">
        <v>9</v>
      </c>
      <c r="E287" s="22">
        <v>16.5</v>
      </c>
      <c r="F287" s="22">
        <v>16.5</v>
      </c>
      <c r="G287" s="30">
        <v>48</v>
      </c>
      <c r="H287" s="30">
        <f>E287*G287/1000</f>
        <v>0.792</v>
      </c>
      <c r="I287" s="252"/>
      <c r="J287" s="236"/>
      <c r="K287" s="236"/>
      <c r="L287" s="236"/>
      <c r="M287" s="236"/>
      <c r="N287" s="236"/>
      <c r="O287" s="236"/>
      <c r="P287" s="236"/>
      <c r="Q287" s="236"/>
      <c r="R287" s="236"/>
    </row>
    <row r="288" spans="1:18" s="5" customFormat="1" ht="15.75">
      <c r="A288" s="250"/>
      <c r="B288" s="225"/>
      <c r="C288" s="246"/>
      <c r="D288" s="22" t="s">
        <v>7</v>
      </c>
      <c r="E288" s="22">
        <v>2.6</v>
      </c>
      <c r="F288" s="22">
        <v>2.6</v>
      </c>
      <c r="G288" s="30">
        <v>6.5</v>
      </c>
      <c r="H288" s="30">
        <f>E288*G288/1000</f>
        <v>0.016900000000000002</v>
      </c>
      <c r="I288" s="252"/>
      <c r="J288" s="236"/>
      <c r="K288" s="236"/>
      <c r="L288" s="236"/>
      <c r="M288" s="236"/>
      <c r="N288" s="236"/>
      <c r="O288" s="236"/>
      <c r="P288" s="236"/>
      <c r="Q288" s="236"/>
      <c r="R288" s="236"/>
    </row>
    <row r="289" spans="1:18" s="5" customFormat="1" ht="15" customHeight="1">
      <c r="A289" s="250"/>
      <c r="B289" s="225"/>
      <c r="C289" s="246"/>
      <c r="D289" s="22" t="s">
        <v>207</v>
      </c>
      <c r="E289" s="22">
        <v>0.002</v>
      </c>
      <c r="F289" s="22">
        <v>0.002</v>
      </c>
      <c r="G289" s="30"/>
      <c r="H289" s="30"/>
      <c r="I289" s="252"/>
      <c r="J289" s="236"/>
      <c r="K289" s="236"/>
      <c r="L289" s="236"/>
      <c r="M289" s="236"/>
      <c r="N289" s="236"/>
      <c r="O289" s="236"/>
      <c r="P289" s="236"/>
      <c r="Q289" s="236"/>
      <c r="R289" s="236"/>
    </row>
    <row r="290" spans="1:18" s="5" customFormat="1" ht="15.75">
      <c r="A290" s="250"/>
      <c r="B290" s="225"/>
      <c r="C290" s="246"/>
      <c r="D290" s="22" t="s">
        <v>10</v>
      </c>
      <c r="E290" s="22">
        <v>3.4</v>
      </c>
      <c r="F290" s="22">
        <v>3.4</v>
      </c>
      <c r="G290" s="30">
        <v>34</v>
      </c>
      <c r="H290" s="30">
        <f>E290*G290/1000</f>
        <v>0.1156</v>
      </c>
      <c r="I290" s="252"/>
      <c r="J290" s="236"/>
      <c r="K290" s="236"/>
      <c r="L290" s="236"/>
      <c r="M290" s="236"/>
      <c r="N290" s="236"/>
      <c r="O290" s="236"/>
      <c r="P290" s="236"/>
      <c r="Q290" s="236"/>
      <c r="R290" s="236"/>
    </row>
    <row r="291" spans="1:18" s="5" customFormat="1" ht="15.75">
      <c r="A291" s="250"/>
      <c r="B291" s="225"/>
      <c r="C291" s="246"/>
      <c r="D291" s="22" t="s">
        <v>11</v>
      </c>
      <c r="E291" s="22">
        <v>2.1</v>
      </c>
      <c r="F291" s="22">
        <v>2.1</v>
      </c>
      <c r="G291" s="30">
        <v>475</v>
      </c>
      <c r="H291" s="30">
        <f>E291*G291/1000</f>
        <v>0.9975</v>
      </c>
      <c r="I291" s="252"/>
      <c r="J291" s="236"/>
      <c r="K291" s="236"/>
      <c r="L291" s="236"/>
      <c r="M291" s="236"/>
      <c r="N291" s="236"/>
      <c r="O291" s="236"/>
      <c r="P291" s="236"/>
      <c r="Q291" s="236"/>
      <c r="R291" s="236"/>
    </row>
    <row r="292" spans="1:18" s="5" customFormat="1" ht="15.75">
      <c r="A292" s="250"/>
      <c r="B292" s="225"/>
      <c r="C292" s="246"/>
      <c r="D292" s="22" t="s">
        <v>194</v>
      </c>
      <c r="E292" s="22">
        <v>42.2</v>
      </c>
      <c r="F292" s="22">
        <v>42.2</v>
      </c>
      <c r="G292" s="30">
        <v>26</v>
      </c>
      <c r="H292" s="30">
        <f>E292*G292/1000</f>
        <v>1.0972</v>
      </c>
      <c r="I292" s="252"/>
      <c r="J292" s="236"/>
      <c r="K292" s="236"/>
      <c r="L292" s="236"/>
      <c r="M292" s="236"/>
      <c r="N292" s="236"/>
      <c r="O292" s="236"/>
      <c r="P292" s="236"/>
      <c r="Q292" s="236"/>
      <c r="R292" s="236"/>
    </row>
    <row r="293" spans="1:18" s="5" customFormat="1" ht="15.75" customHeight="1">
      <c r="A293" s="250"/>
      <c r="B293" s="225"/>
      <c r="C293" s="246"/>
      <c r="D293" s="22" t="s">
        <v>46</v>
      </c>
      <c r="E293" s="22">
        <v>1.2</v>
      </c>
      <c r="F293" s="22">
        <v>1.2</v>
      </c>
      <c r="G293" s="30">
        <v>240</v>
      </c>
      <c r="H293" s="30">
        <f>E293*G293/1000</f>
        <v>0.288</v>
      </c>
      <c r="I293" s="252"/>
      <c r="J293" s="236"/>
      <c r="K293" s="236"/>
      <c r="L293" s="236"/>
      <c r="M293" s="236"/>
      <c r="N293" s="236"/>
      <c r="O293" s="236"/>
      <c r="P293" s="236"/>
      <c r="Q293" s="236"/>
      <c r="R293" s="236"/>
    </row>
    <row r="294" spans="1:18" s="5" customFormat="1" ht="15.75" customHeight="1" hidden="1">
      <c r="A294" s="250"/>
      <c r="B294" s="225"/>
      <c r="C294" s="246"/>
      <c r="D294" s="22"/>
      <c r="E294" s="22"/>
      <c r="F294" s="22"/>
      <c r="G294" s="30"/>
      <c r="H294" s="30"/>
      <c r="I294" s="252"/>
      <c r="J294" s="236"/>
      <c r="K294" s="236"/>
      <c r="L294" s="236"/>
      <c r="M294" s="236"/>
      <c r="N294" s="236"/>
      <c r="O294" s="236"/>
      <c r="P294" s="236"/>
      <c r="Q294" s="236"/>
      <c r="R294" s="236"/>
    </row>
    <row r="295" spans="1:18" s="5" customFormat="1" ht="15" customHeight="1" hidden="1">
      <c r="A295" s="250"/>
      <c r="B295" s="225"/>
      <c r="C295" s="246"/>
      <c r="D295" s="123"/>
      <c r="E295" s="123"/>
      <c r="F295" s="123"/>
      <c r="G295" s="123"/>
      <c r="H295" s="123"/>
      <c r="I295" s="252"/>
      <c r="J295" s="236"/>
      <c r="K295" s="236"/>
      <c r="L295" s="236"/>
      <c r="M295" s="236"/>
      <c r="N295" s="236"/>
      <c r="O295" s="236"/>
      <c r="P295" s="236"/>
      <c r="Q295" s="236"/>
      <c r="R295" s="236"/>
    </row>
    <row r="296" spans="1:18" s="5" customFormat="1" ht="15" customHeight="1" hidden="1">
      <c r="A296" s="250"/>
      <c r="B296" s="226"/>
      <c r="C296" s="247"/>
      <c r="D296" s="123"/>
      <c r="E296" s="123"/>
      <c r="F296" s="123"/>
      <c r="G296" s="123"/>
      <c r="H296" s="123"/>
      <c r="I296" s="253"/>
      <c r="J296" s="237"/>
      <c r="K296" s="237"/>
      <c r="L296" s="237"/>
      <c r="M296" s="237"/>
      <c r="N296" s="237"/>
      <c r="O296" s="237"/>
      <c r="P296" s="237"/>
      <c r="Q296" s="237"/>
      <c r="R296" s="237"/>
    </row>
    <row r="297" spans="1:18" s="5" customFormat="1" ht="15.75">
      <c r="A297" s="147">
        <v>263</v>
      </c>
      <c r="B297" s="147" t="s">
        <v>154</v>
      </c>
      <c r="C297" s="147">
        <v>150</v>
      </c>
      <c r="D297" s="22" t="s">
        <v>44</v>
      </c>
      <c r="E297" s="22">
        <v>0.2</v>
      </c>
      <c r="F297" s="22">
        <v>0.2</v>
      </c>
      <c r="G297" s="30">
        <v>460</v>
      </c>
      <c r="H297" s="24">
        <f>E297*G297/1000</f>
        <v>0.092</v>
      </c>
      <c r="I297" s="188">
        <f>SUM(H297:H299)</f>
        <v>0.4728</v>
      </c>
      <c r="J297" s="154">
        <v>0.2</v>
      </c>
      <c r="K297" s="154">
        <v>0</v>
      </c>
      <c r="L297" s="154">
        <v>10.6</v>
      </c>
      <c r="M297" s="154">
        <v>42</v>
      </c>
      <c r="N297" s="154">
        <v>0.01</v>
      </c>
      <c r="O297" s="154">
        <v>0.02</v>
      </c>
      <c r="P297" s="154">
        <v>4.2</v>
      </c>
      <c r="Q297" s="154">
        <v>10.8</v>
      </c>
      <c r="R297" s="154">
        <v>1.2</v>
      </c>
    </row>
    <row r="298" spans="1:18" s="5" customFormat="1" ht="15.75">
      <c r="A298" s="148"/>
      <c r="B298" s="148"/>
      <c r="C298" s="148"/>
      <c r="D298" s="22" t="s">
        <v>12</v>
      </c>
      <c r="E298" s="22">
        <v>112.5</v>
      </c>
      <c r="F298" s="22">
        <v>112.5</v>
      </c>
      <c r="G298" s="30"/>
      <c r="H298" s="24">
        <f>E298*G298/1000</f>
        <v>0</v>
      </c>
      <c r="I298" s="195"/>
      <c r="J298" s="155"/>
      <c r="K298" s="155"/>
      <c r="L298" s="155"/>
      <c r="M298" s="155"/>
      <c r="N298" s="155"/>
      <c r="O298" s="155"/>
      <c r="P298" s="155"/>
      <c r="Q298" s="155"/>
      <c r="R298" s="155"/>
    </row>
    <row r="299" spans="1:18" s="5" customFormat="1" ht="15.75">
      <c r="A299" s="148"/>
      <c r="B299" s="148"/>
      <c r="C299" s="148"/>
      <c r="D299" s="22" t="s">
        <v>10</v>
      </c>
      <c r="E299" s="22">
        <v>11.2</v>
      </c>
      <c r="F299" s="22">
        <v>11.2</v>
      </c>
      <c r="G299" s="30">
        <v>34</v>
      </c>
      <c r="H299" s="24">
        <f>E299*G299/1000</f>
        <v>0.38079999999999997</v>
      </c>
      <c r="I299" s="195"/>
      <c r="J299" s="155"/>
      <c r="K299" s="155"/>
      <c r="L299" s="155"/>
      <c r="M299" s="155"/>
      <c r="N299" s="155"/>
      <c r="O299" s="155"/>
      <c r="P299" s="155"/>
      <c r="Q299" s="155"/>
      <c r="R299" s="155"/>
    </row>
    <row r="300" spans="1:18" s="5" customFormat="1" ht="15.75">
      <c r="A300" s="149"/>
      <c r="B300" s="149"/>
      <c r="C300" s="149"/>
      <c r="D300" s="22"/>
      <c r="E300" s="22"/>
      <c r="F300" s="22"/>
      <c r="G300" s="30"/>
      <c r="H300" s="30"/>
      <c r="I300" s="196"/>
      <c r="J300" s="156"/>
      <c r="K300" s="156"/>
      <c r="L300" s="156"/>
      <c r="M300" s="156"/>
      <c r="N300" s="156"/>
      <c r="O300" s="156"/>
      <c r="P300" s="156"/>
      <c r="Q300" s="156"/>
      <c r="R300" s="156"/>
    </row>
    <row r="301" spans="1:18" s="5" customFormat="1" ht="15.75">
      <c r="A301" s="37" t="s">
        <v>156</v>
      </c>
      <c r="B301" s="37"/>
      <c r="C301" s="37"/>
      <c r="D301" s="22"/>
      <c r="E301" s="22"/>
      <c r="F301" s="22"/>
      <c r="G301" s="30"/>
      <c r="H301" s="30"/>
      <c r="I301" s="46">
        <f>SUM(I286:I300)</f>
        <v>8.1967</v>
      </c>
      <c r="J301" s="75">
        <f aca="true" t="shared" si="28" ref="J301:R301">SUM(J286:J300)</f>
        <v>11.399999999999999</v>
      </c>
      <c r="K301" s="75">
        <f t="shared" si="28"/>
        <v>9</v>
      </c>
      <c r="L301" s="75">
        <f t="shared" si="28"/>
        <v>21.799999999999997</v>
      </c>
      <c r="M301" s="75">
        <f t="shared" si="28"/>
        <v>217.2</v>
      </c>
      <c r="N301" s="75">
        <f t="shared" si="28"/>
        <v>0.01</v>
      </c>
      <c r="O301" s="75">
        <f t="shared" si="28"/>
        <v>0.02</v>
      </c>
      <c r="P301" s="75">
        <f t="shared" si="28"/>
        <v>4.2</v>
      </c>
      <c r="Q301" s="75">
        <f t="shared" si="28"/>
        <v>10.8</v>
      </c>
      <c r="R301" s="75">
        <f t="shared" si="28"/>
        <v>1.2</v>
      </c>
    </row>
    <row r="302" spans="1:18" s="5" customFormat="1" ht="33" customHeight="1">
      <c r="A302" s="37" t="s">
        <v>57</v>
      </c>
      <c r="B302" s="37"/>
      <c r="C302" s="37"/>
      <c r="D302" s="22"/>
      <c r="E302" s="22"/>
      <c r="F302" s="22"/>
      <c r="G302" s="30"/>
      <c r="H302" s="30"/>
      <c r="I302" s="99">
        <f>I247+I249+I283+I301</f>
        <v>70.654125</v>
      </c>
      <c r="J302" s="96">
        <f aca="true" t="shared" si="29" ref="J302:R302">J247+J249+J283+J301</f>
        <v>37.98</v>
      </c>
      <c r="K302" s="96">
        <f t="shared" si="29"/>
        <v>41.75</v>
      </c>
      <c r="L302" s="96">
        <f t="shared" si="29"/>
        <v>177.63</v>
      </c>
      <c r="M302" s="96">
        <f t="shared" si="29"/>
        <v>1258.0800000000002</v>
      </c>
      <c r="N302" s="96">
        <f t="shared" si="29"/>
        <v>0.53</v>
      </c>
      <c r="O302" s="96">
        <f t="shared" si="29"/>
        <v>0.722</v>
      </c>
      <c r="P302" s="96">
        <f t="shared" si="29"/>
        <v>51.86000000000001</v>
      </c>
      <c r="Q302" s="96">
        <f t="shared" si="29"/>
        <v>381.92</v>
      </c>
      <c r="R302" s="96">
        <f t="shared" si="29"/>
        <v>24.419999999999998</v>
      </c>
    </row>
    <row r="303" spans="1:18" s="5" customFormat="1" ht="3" customHeight="1" hidden="1">
      <c r="A303" s="250" t="s">
        <v>148</v>
      </c>
      <c r="B303" s="250"/>
      <c r="C303" s="37"/>
      <c r="D303" s="125"/>
      <c r="E303" s="125"/>
      <c r="F303" s="125"/>
      <c r="G303" s="125"/>
      <c r="H303" s="125"/>
      <c r="I303" s="67">
        <v>10.65</v>
      </c>
      <c r="J303" s="108">
        <v>11.6</v>
      </c>
      <c r="K303" s="108">
        <v>9.3</v>
      </c>
      <c r="L303" s="108">
        <v>78.7</v>
      </c>
      <c r="M303" s="108">
        <v>450.4</v>
      </c>
      <c r="N303" s="108">
        <v>0.09</v>
      </c>
      <c r="O303" s="108">
        <v>0.26</v>
      </c>
      <c r="P303" s="108">
        <v>0.45</v>
      </c>
      <c r="Q303" s="108">
        <v>160.9</v>
      </c>
      <c r="R303" s="108">
        <v>1.35</v>
      </c>
    </row>
    <row r="304" spans="1:18" s="5" customFormat="1" ht="1.5" customHeight="1" hidden="1">
      <c r="A304" s="248" t="s">
        <v>149</v>
      </c>
      <c r="B304" s="248"/>
      <c r="C304" s="125"/>
      <c r="D304" s="37"/>
      <c r="E304" s="37"/>
      <c r="F304" s="37"/>
      <c r="G304" s="37"/>
      <c r="H304" s="37"/>
      <c r="I304" s="125">
        <v>48.41</v>
      </c>
      <c r="J304" s="125">
        <v>34.46</v>
      </c>
      <c r="K304" s="125">
        <v>31.66</v>
      </c>
      <c r="L304" s="125">
        <v>231.3</v>
      </c>
      <c r="M304" s="125">
        <v>1357.1</v>
      </c>
      <c r="N304" s="125">
        <v>0.58</v>
      </c>
      <c r="O304" s="125">
        <v>0.982</v>
      </c>
      <c r="P304" s="125">
        <v>47.5</v>
      </c>
      <c r="Q304" s="125">
        <v>452.2</v>
      </c>
      <c r="R304" s="125">
        <v>25.32</v>
      </c>
    </row>
    <row r="305" spans="1:18" s="5" customFormat="1" ht="15.75">
      <c r="A305" s="52"/>
      <c r="B305" s="52"/>
      <c r="C305" s="52"/>
      <c r="D305" s="130"/>
      <c r="E305" s="130"/>
      <c r="F305" s="130"/>
      <c r="G305" s="130"/>
      <c r="H305" s="130"/>
      <c r="I305" s="52"/>
      <c r="J305" s="124"/>
      <c r="K305" s="124"/>
      <c r="L305" s="124"/>
      <c r="M305" s="124"/>
      <c r="N305" s="124"/>
      <c r="O305" s="124"/>
      <c r="P305" s="124"/>
      <c r="Q305" s="124"/>
      <c r="R305" s="124"/>
    </row>
    <row r="306" spans="1:18" s="5" customFormat="1" ht="15.75" customHeight="1">
      <c r="A306" s="200" t="s">
        <v>30</v>
      </c>
      <c r="B306" s="200"/>
      <c r="C306" s="200"/>
      <c r="D306" s="200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</row>
    <row r="307" spans="1:18" s="15" customFormat="1" ht="12.75" customHeight="1">
      <c r="A307" s="152" t="s">
        <v>3</v>
      </c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</row>
    <row r="308" spans="1:18" s="15" customFormat="1" ht="21.75" customHeight="1">
      <c r="A308" s="22">
        <v>1</v>
      </c>
      <c r="B308" s="22">
        <v>2</v>
      </c>
      <c r="C308" s="22">
        <v>3</v>
      </c>
      <c r="D308" s="22">
        <v>4</v>
      </c>
      <c r="E308" s="22">
        <v>5</v>
      </c>
      <c r="F308" s="22">
        <v>6</v>
      </c>
      <c r="G308" s="22">
        <v>7</v>
      </c>
      <c r="H308" s="22">
        <v>8</v>
      </c>
      <c r="I308" s="37">
        <v>9</v>
      </c>
      <c r="J308" s="82">
        <v>10</v>
      </c>
      <c r="K308" s="82">
        <v>11</v>
      </c>
      <c r="L308" s="82">
        <v>12</v>
      </c>
      <c r="M308" s="82">
        <v>13</v>
      </c>
      <c r="N308" s="82">
        <v>14</v>
      </c>
      <c r="O308" s="82">
        <v>15</v>
      </c>
      <c r="P308" s="82">
        <v>16</v>
      </c>
      <c r="Q308" s="82">
        <v>17</v>
      </c>
      <c r="R308" s="82">
        <v>18</v>
      </c>
    </row>
    <row r="309" spans="1:18" s="15" customFormat="1" ht="16.5" customHeight="1">
      <c r="A309" s="147">
        <v>340</v>
      </c>
      <c r="B309" s="147" t="s">
        <v>175</v>
      </c>
      <c r="C309" s="147">
        <v>80</v>
      </c>
      <c r="D309" s="31" t="s">
        <v>7</v>
      </c>
      <c r="E309" s="22">
        <v>1.5</v>
      </c>
      <c r="F309" s="22">
        <v>60</v>
      </c>
      <c r="G309" s="30">
        <v>6.5</v>
      </c>
      <c r="H309" s="30">
        <f>E309*G309</f>
        <v>9.75</v>
      </c>
      <c r="I309" s="157">
        <f>SUM(H309:H312)</f>
        <v>12.576</v>
      </c>
      <c r="J309" s="154">
        <v>8</v>
      </c>
      <c r="K309" s="154">
        <v>13.3</v>
      </c>
      <c r="L309" s="154">
        <v>1.5</v>
      </c>
      <c r="M309" s="154">
        <v>159.2</v>
      </c>
      <c r="N309" s="154"/>
      <c r="O309" s="154"/>
      <c r="P309" s="154"/>
      <c r="Q309" s="154"/>
      <c r="R309" s="154"/>
    </row>
    <row r="310" spans="1:18" s="15" customFormat="1" ht="18" customHeight="1">
      <c r="A310" s="148"/>
      <c r="B310" s="148"/>
      <c r="C310" s="148"/>
      <c r="D310" s="31" t="s">
        <v>11</v>
      </c>
      <c r="E310" s="22">
        <v>3.6</v>
      </c>
      <c r="F310" s="22">
        <v>3.6</v>
      </c>
      <c r="G310" s="30">
        <v>475</v>
      </c>
      <c r="H310" s="30">
        <f aca="true" t="shared" si="30" ref="H310:H318">E310*G310/1000</f>
        <v>1.71</v>
      </c>
      <c r="I310" s="158"/>
      <c r="J310" s="155"/>
      <c r="K310" s="155"/>
      <c r="L310" s="155"/>
      <c r="M310" s="155"/>
      <c r="N310" s="155"/>
      <c r="O310" s="155"/>
      <c r="P310" s="155"/>
      <c r="Q310" s="155"/>
      <c r="R310" s="155"/>
    </row>
    <row r="311" spans="1:18" s="5" customFormat="1" ht="15" customHeight="1">
      <c r="A311" s="148"/>
      <c r="B311" s="148"/>
      <c r="C311" s="148"/>
      <c r="D311" s="22" t="s">
        <v>157</v>
      </c>
      <c r="E311" s="22">
        <v>1</v>
      </c>
      <c r="F311" s="22">
        <v>1</v>
      </c>
      <c r="G311" s="30">
        <v>12</v>
      </c>
      <c r="H311" s="30">
        <f t="shared" si="30"/>
        <v>0.012</v>
      </c>
      <c r="I311" s="158"/>
      <c r="J311" s="155"/>
      <c r="K311" s="155"/>
      <c r="L311" s="155"/>
      <c r="M311" s="155"/>
      <c r="N311" s="155"/>
      <c r="O311" s="155"/>
      <c r="P311" s="155"/>
      <c r="Q311" s="155"/>
      <c r="R311" s="155"/>
    </row>
    <row r="312" spans="1:18" s="5" customFormat="1" ht="15.75">
      <c r="A312" s="149"/>
      <c r="B312" s="149"/>
      <c r="C312" s="149"/>
      <c r="D312" s="22" t="s">
        <v>9</v>
      </c>
      <c r="E312" s="22">
        <v>23</v>
      </c>
      <c r="F312" s="22">
        <v>23</v>
      </c>
      <c r="G312" s="30">
        <v>48</v>
      </c>
      <c r="H312" s="30">
        <f t="shared" si="30"/>
        <v>1.104</v>
      </c>
      <c r="I312" s="159"/>
      <c r="J312" s="156"/>
      <c r="K312" s="156"/>
      <c r="L312" s="156"/>
      <c r="M312" s="156"/>
      <c r="N312" s="156"/>
      <c r="O312" s="156"/>
      <c r="P312" s="156"/>
      <c r="Q312" s="156"/>
      <c r="R312" s="156"/>
    </row>
    <row r="313" spans="1:18" s="5" customFormat="1" ht="15" customHeight="1">
      <c r="A313" s="31"/>
      <c r="B313" s="31" t="s">
        <v>176</v>
      </c>
      <c r="C313" s="31">
        <v>50</v>
      </c>
      <c r="D313" s="22" t="s">
        <v>177</v>
      </c>
      <c r="E313" s="22">
        <v>52</v>
      </c>
      <c r="F313" s="22">
        <v>50</v>
      </c>
      <c r="G313" s="30">
        <v>80</v>
      </c>
      <c r="H313" s="30">
        <f t="shared" si="30"/>
        <v>4.16</v>
      </c>
      <c r="I313" s="42">
        <f>H313</f>
        <v>4.16</v>
      </c>
      <c r="J313" s="42">
        <v>0.8</v>
      </c>
      <c r="K313" s="107">
        <v>3.6</v>
      </c>
      <c r="L313" s="107">
        <v>0</v>
      </c>
      <c r="M313" s="107">
        <v>38.4</v>
      </c>
      <c r="N313" s="107"/>
      <c r="O313" s="107"/>
      <c r="P313" s="107"/>
      <c r="Q313" s="107"/>
      <c r="R313" s="107"/>
    </row>
    <row r="314" spans="1:18" s="5" customFormat="1" ht="15" customHeight="1">
      <c r="A314" s="33"/>
      <c r="B314" s="33"/>
      <c r="C314" s="33"/>
      <c r="D314" s="22"/>
      <c r="E314" s="22"/>
      <c r="F314" s="22"/>
      <c r="G314" s="24"/>
      <c r="H314" s="24"/>
      <c r="I314" s="23"/>
      <c r="J314" s="146"/>
      <c r="K314" s="146"/>
      <c r="L314" s="146"/>
      <c r="M314" s="146"/>
      <c r="N314" s="146"/>
      <c r="O314" s="146"/>
      <c r="P314" s="146"/>
      <c r="Q314" s="146"/>
      <c r="R314" s="146"/>
    </row>
    <row r="315" spans="1:18" s="5" customFormat="1" ht="15.75">
      <c r="A315" s="22"/>
      <c r="B315" s="22" t="s">
        <v>19</v>
      </c>
      <c r="C315" s="22">
        <v>30</v>
      </c>
      <c r="D315" s="22" t="s">
        <v>19</v>
      </c>
      <c r="E315" s="22">
        <v>30</v>
      </c>
      <c r="F315" s="22">
        <v>30</v>
      </c>
      <c r="G315" s="30">
        <v>35.7</v>
      </c>
      <c r="H315" s="30">
        <f t="shared" si="30"/>
        <v>1.071</v>
      </c>
      <c r="I315" s="30">
        <f>H315</f>
        <v>1.071</v>
      </c>
      <c r="J315" s="82">
        <v>3.2</v>
      </c>
      <c r="K315" s="82">
        <v>0.48</v>
      </c>
      <c r="L315" s="82">
        <v>16.8</v>
      </c>
      <c r="M315" s="82">
        <v>81</v>
      </c>
      <c r="N315" s="82">
        <v>0.05</v>
      </c>
      <c r="O315" s="82">
        <v>0.02</v>
      </c>
      <c r="P315" s="82">
        <v>0</v>
      </c>
      <c r="Q315" s="82">
        <v>6.9</v>
      </c>
      <c r="R315" s="82">
        <v>6</v>
      </c>
    </row>
    <row r="316" spans="1:18" s="5" customFormat="1" ht="15.75">
      <c r="A316" s="147">
        <v>263</v>
      </c>
      <c r="B316" s="147" t="s">
        <v>43</v>
      </c>
      <c r="C316" s="147">
        <v>150</v>
      </c>
      <c r="D316" s="33" t="s">
        <v>44</v>
      </c>
      <c r="E316" s="33">
        <v>0.2</v>
      </c>
      <c r="F316" s="33">
        <v>0.2</v>
      </c>
      <c r="G316" s="34">
        <v>460</v>
      </c>
      <c r="H316" s="30">
        <f t="shared" si="30"/>
        <v>0.092</v>
      </c>
      <c r="I316" s="157">
        <f>SUM(H316:H318)</f>
        <v>0.4728</v>
      </c>
      <c r="J316" s="154">
        <v>0.1</v>
      </c>
      <c r="K316" s="154">
        <v>0</v>
      </c>
      <c r="L316" s="154">
        <v>10.5</v>
      </c>
      <c r="M316" s="154">
        <v>40.6</v>
      </c>
      <c r="N316" s="154">
        <v>0.01</v>
      </c>
      <c r="O316" s="154">
        <v>0.06</v>
      </c>
      <c r="P316" s="154">
        <v>0.24</v>
      </c>
      <c r="Q316" s="154">
        <v>27.6</v>
      </c>
      <c r="R316" s="154">
        <v>4.6</v>
      </c>
    </row>
    <row r="317" spans="1:18" s="5" customFormat="1" ht="15.75">
      <c r="A317" s="148"/>
      <c r="B317" s="148"/>
      <c r="C317" s="148"/>
      <c r="D317" s="22" t="s">
        <v>10</v>
      </c>
      <c r="E317" s="22">
        <v>11.2</v>
      </c>
      <c r="F317" s="22">
        <v>11.2</v>
      </c>
      <c r="G317" s="30">
        <v>34</v>
      </c>
      <c r="H317" s="30">
        <f t="shared" si="30"/>
        <v>0.38079999999999997</v>
      </c>
      <c r="I317" s="158"/>
      <c r="J317" s="155"/>
      <c r="K317" s="155"/>
      <c r="L317" s="155"/>
      <c r="M317" s="155"/>
      <c r="N317" s="155"/>
      <c r="O317" s="155"/>
      <c r="P317" s="155"/>
      <c r="Q317" s="155"/>
      <c r="R317" s="155"/>
    </row>
    <row r="318" spans="1:18" s="5" customFormat="1" ht="15.75">
      <c r="A318" s="149"/>
      <c r="B318" s="149"/>
      <c r="C318" s="149"/>
      <c r="D318" s="22" t="s">
        <v>12</v>
      </c>
      <c r="E318" s="22">
        <v>112.5</v>
      </c>
      <c r="F318" s="22">
        <v>112.5</v>
      </c>
      <c r="G318" s="30"/>
      <c r="H318" s="30">
        <f t="shared" si="30"/>
        <v>0</v>
      </c>
      <c r="I318" s="159"/>
      <c r="J318" s="156"/>
      <c r="K318" s="156"/>
      <c r="L318" s="156"/>
      <c r="M318" s="156"/>
      <c r="N318" s="156"/>
      <c r="O318" s="156"/>
      <c r="P318" s="156"/>
      <c r="Q318" s="156"/>
      <c r="R318" s="156"/>
    </row>
    <row r="319" spans="1:18" s="5" customFormat="1" ht="15.75">
      <c r="A319" s="22" t="s">
        <v>13</v>
      </c>
      <c r="B319" s="22"/>
      <c r="C319" s="22"/>
      <c r="D319" s="37"/>
      <c r="E319" s="37"/>
      <c r="F319" s="37"/>
      <c r="G319" s="46"/>
      <c r="H319" s="56"/>
      <c r="I319" s="56">
        <f>SUM(I309:I318)</f>
        <v>18.2798</v>
      </c>
      <c r="J319" s="95">
        <f aca="true" t="shared" si="31" ref="J319:R319">SUM(J309:J318)</f>
        <v>12.1</v>
      </c>
      <c r="K319" s="95">
        <f t="shared" si="31"/>
        <v>17.380000000000003</v>
      </c>
      <c r="L319" s="95">
        <f t="shared" si="31"/>
        <v>28.8</v>
      </c>
      <c r="M319" s="95">
        <f t="shared" si="31"/>
        <v>319.20000000000005</v>
      </c>
      <c r="N319" s="95">
        <f t="shared" si="31"/>
        <v>0.060000000000000005</v>
      </c>
      <c r="O319" s="95">
        <f t="shared" si="31"/>
        <v>0.08</v>
      </c>
      <c r="P319" s="95">
        <f t="shared" si="31"/>
        <v>0.24</v>
      </c>
      <c r="Q319" s="95">
        <f t="shared" si="31"/>
        <v>34.5</v>
      </c>
      <c r="R319" s="95">
        <f t="shared" si="31"/>
        <v>10.6</v>
      </c>
    </row>
    <row r="320" spans="1:18" s="5" customFormat="1" ht="15.75">
      <c r="A320" s="35" t="s">
        <v>52</v>
      </c>
      <c r="B320" s="36"/>
      <c r="C320" s="36"/>
      <c r="D320" s="129"/>
      <c r="E320" s="129"/>
      <c r="F320" s="129"/>
      <c r="G320" s="129"/>
      <c r="H320" s="129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spans="1:18" s="5" customFormat="1" ht="36" customHeight="1">
      <c r="A321" s="37"/>
      <c r="B321" s="37" t="s">
        <v>122</v>
      </c>
      <c r="C321" s="37" t="s">
        <v>123</v>
      </c>
      <c r="D321" s="37" t="s">
        <v>122</v>
      </c>
      <c r="E321" s="37" t="s">
        <v>123</v>
      </c>
      <c r="F321" s="37" t="s">
        <v>123</v>
      </c>
      <c r="G321" s="38">
        <v>60</v>
      </c>
      <c r="H321" s="39">
        <v>6</v>
      </c>
      <c r="I321" s="38">
        <f>H321</f>
        <v>6</v>
      </c>
      <c r="J321" s="82">
        <v>0.3</v>
      </c>
      <c r="K321" s="82">
        <v>0</v>
      </c>
      <c r="L321" s="82">
        <v>8.6</v>
      </c>
      <c r="M321" s="82">
        <v>40</v>
      </c>
      <c r="N321" s="82">
        <v>0.04</v>
      </c>
      <c r="O321" s="82">
        <v>0.03</v>
      </c>
      <c r="P321" s="82">
        <v>19.5</v>
      </c>
      <c r="Q321" s="82">
        <v>24</v>
      </c>
      <c r="R321" s="82">
        <v>3.3</v>
      </c>
    </row>
    <row r="322" spans="1:18" s="5" customFormat="1" ht="15.75">
      <c r="A322" s="40"/>
      <c r="B322" s="40"/>
      <c r="C322" s="40"/>
      <c r="D322" s="131"/>
      <c r="E322" s="131"/>
      <c r="F322" s="131"/>
      <c r="G322" s="131"/>
      <c r="H322" s="131"/>
      <c r="I322" s="53"/>
      <c r="J322" s="123"/>
      <c r="K322" s="123"/>
      <c r="L322" s="123"/>
      <c r="M322" s="123"/>
      <c r="N322" s="123"/>
      <c r="O322" s="123"/>
      <c r="P322" s="123"/>
      <c r="Q322" s="123"/>
      <c r="R322" s="123"/>
    </row>
    <row r="323" spans="1:18" s="5" customFormat="1" ht="12.75" customHeight="1">
      <c r="A323" s="152" t="s">
        <v>24</v>
      </c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</row>
    <row r="324" spans="1:18" s="5" customFormat="1" ht="12.75" customHeight="1">
      <c r="A324" s="37"/>
      <c r="B324" s="37" t="s">
        <v>163</v>
      </c>
      <c r="C324" s="37"/>
      <c r="D324" s="37" t="s">
        <v>163</v>
      </c>
      <c r="E324" s="22">
        <v>25</v>
      </c>
      <c r="F324" s="22">
        <v>25</v>
      </c>
      <c r="G324" s="22">
        <v>100</v>
      </c>
      <c r="H324" s="22">
        <f>E324*G324/1000</f>
        <v>2.5</v>
      </c>
      <c r="I324" s="79">
        <f>H324</f>
        <v>2.5</v>
      </c>
      <c r="J324" s="22">
        <v>0.4</v>
      </c>
      <c r="K324" s="22">
        <v>0</v>
      </c>
      <c r="L324" s="22">
        <v>1.5</v>
      </c>
      <c r="M324" s="22">
        <v>6.8</v>
      </c>
      <c r="N324" s="37"/>
      <c r="O324" s="37"/>
      <c r="P324" s="37"/>
      <c r="Q324" s="37"/>
      <c r="R324" s="37"/>
    </row>
    <row r="325" spans="1:18" ht="15.75">
      <c r="A325" s="147">
        <v>149</v>
      </c>
      <c r="B325" s="177" t="s">
        <v>172</v>
      </c>
      <c r="C325" s="147">
        <v>150</v>
      </c>
      <c r="D325" s="22" t="s">
        <v>15</v>
      </c>
      <c r="E325" s="22">
        <v>60</v>
      </c>
      <c r="F325" s="22">
        <v>45</v>
      </c>
      <c r="G325" s="29">
        <v>20</v>
      </c>
      <c r="H325" s="29">
        <f>E325*G325/1000</f>
        <v>1.2</v>
      </c>
      <c r="I325" s="199">
        <f>SUM(H325:H331)</f>
        <v>2.1431999999999998</v>
      </c>
      <c r="J325" s="154">
        <v>2.3</v>
      </c>
      <c r="K325" s="154">
        <v>1.8</v>
      </c>
      <c r="L325" s="154">
        <v>7.8</v>
      </c>
      <c r="M325" s="154">
        <v>58.3</v>
      </c>
      <c r="N325" s="154"/>
      <c r="O325" s="154"/>
      <c r="P325" s="154"/>
      <c r="Q325" s="154"/>
      <c r="R325" s="154"/>
    </row>
    <row r="326" spans="1:18" ht="15.75">
      <c r="A326" s="148"/>
      <c r="B326" s="177"/>
      <c r="C326" s="148"/>
      <c r="D326" s="22" t="s">
        <v>54</v>
      </c>
      <c r="E326" s="22">
        <v>3</v>
      </c>
      <c r="F326" s="22">
        <v>3</v>
      </c>
      <c r="G326" s="29">
        <v>48</v>
      </c>
      <c r="H326" s="29">
        <f aca="true" t="shared" si="32" ref="H326:H331">E326*G326/1000</f>
        <v>0.144</v>
      </c>
      <c r="I326" s="199"/>
      <c r="J326" s="155"/>
      <c r="K326" s="155"/>
      <c r="L326" s="155"/>
      <c r="M326" s="155"/>
      <c r="N326" s="155"/>
      <c r="O326" s="155"/>
      <c r="P326" s="155"/>
      <c r="Q326" s="155"/>
      <c r="R326" s="155"/>
    </row>
    <row r="327" spans="1:18" s="5" customFormat="1" ht="12.75" customHeight="1">
      <c r="A327" s="148"/>
      <c r="B327" s="177"/>
      <c r="C327" s="148"/>
      <c r="D327" s="22" t="s">
        <v>16</v>
      </c>
      <c r="E327" s="22">
        <v>7.8</v>
      </c>
      <c r="F327" s="22">
        <v>6</v>
      </c>
      <c r="G327" s="29">
        <v>20</v>
      </c>
      <c r="H327" s="29">
        <f t="shared" si="32"/>
        <v>0.156</v>
      </c>
      <c r="I327" s="199"/>
      <c r="J327" s="155"/>
      <c r="K327" s="155"/>
      <c r="L327" s="155"/>
      <c r="M327" s="155"/>
      <c r="N327" s="155"/>
      <c r="O327" s="155"/>
      <c r="P327" s="155"/>
      <c r="Q327" s="155"/>
      <c r="R327" s="155"/>
    </row>
    <row r="328" spans="1:18" s="5" customFormat="1" ht="12.75" customHeight="1">
      <c r="A328" s="148"/>
      <c r="B328" s="177"/>
      <c r="C328" s="148"/>
      <c r="D328" s="22" t="s">
        <v>27</v>
      </c>
      <c r="E328" s="22">
        <v>7.2</v>
      </c>
      <c r="F328" s="22">
        <v>6</v>
      </c>
      <c r="G328" s="24">
        <v>20</v>
      </c>
      <c r="H328" s="29">
        <f t="shared" si="32"/>
        <v>0.144</v>
      </c>
      <c r="I328" s="199"/>
      <c r="J328" s="155"/>
      <c r="K328" s="155"/>
      <c r="L328" s="155"/>
      <c r="M328" s="155"/>
      <c r="N328" s="155"/>
      <c r="O328" s="155"/>
      <c r="P328" s="155"/>
      <c r="Q328" s="155"/>
      <c r="R328" s="155"/>
    </row>
    <row r="329" spans="1:18" s="5" customFormat="1" ht="15.75">
      <c r="A329" s="148"/>
      <c r="B329" s="177"/>
      <c r="C329" s="148"/>
      <c r="D329" s="22" t="s">
        <v>173</v>
      </c>
      <c r="E329" s="22">
        <v>1.8</v>
      </c>
      <c r="F329" s="22"/>
      <c r="G329" s="29">
        <v>79</v>
      </c>
      <c r="H329" s="29">
        <f t="shared" si="32"/>
        <v>0.14220000000000002</v>
      </c>
      <c r="I329" s="199"/>
      <c r="J329" s="155"/>
      <c r="K329" s="155"/>
      <c r="L329" s="155"/>
      <c r="M329" s="155"/>
      <c r="N329" s="155"/>
      <c r="O329" s="155"/>
      <c r="P329" s="155"/>
      <c r="Q329" s="155"/>
      <c r="R329" s="155"/>
    </row>
    <row r="330" spans="1:18" s="5" customFormat="1" ht="15.75">
      <c r="A330" s="148"/>
      <c r="B330" s="177"/>
      <c r="C330" s="148"/>
      <c r="D330" s="22" t="s">
        <v>174</v>
      </c>
      <c r="E330" s="22">
        <v>3</v>
      </c>
      <c r="F330" s="22">
        <v>3</v>
      </c>
      <c r="G330" s="29">
        <v>115</v>
      </c>
      <c r="H330" s="29">
        <f t="shared" si="32"/>
        <v>0.345</v>
      </c>
      <c r="I330" s="199"/>
      <c r="J330" s="155"/>
      <c r="K330" s="155"/>
      <c r="L330" s="155"/>
      <c r="M330" s="155"/>
      <c r="N330" s="155"/>
      <c r="O330" s="155"/>
      <c r="P330" s="155"/>
      <c r="Q330" s="155"/>
      <c r="R330" s="155"/>
    </row>
    <row r="331" spans="1:18" s="5" customFormat="1" ht="15" customHeight="1">
      <c r="A331" s="148"/>
      <c r="B331" s="177"/>
      <c r="C331" s="148"/>
      <c r="D331" s="22" t="s">
        <v>157</v>
      </c>
      <c r="E331" s="22">
        <v>1</v>
      </c>
      <c r="F331" s="22">
        <v>1</v>
      </c>
      <c r="G331" s="29">
        <v>12</v>
      </c>
      <c r="H331" s="29">
        <f t="shared" si="32"/>
        <v>0.012</v>
      </c>
      <c r="I331" s="199"/>
      <c r="J331" s="156"/>
      <c r="K331" s="156"/>
      <c r="L331" s="156"/>
      <c r="M331" s="156"/>
      <c r="N331" s="156"/>
      <c r="O331" s="156"/>
      <c r="P331" s="156"/>
      <c r="Q331" s="156"/>
      <c r="R331" s="156"/>
    </row>
    <row r="332" spans="1:18" s="5" customFormat="1" ht="15.75">
      <c r="A332" s="147">
        <v>12</v>
      </c>
      <c r="B332" s="147" t="s">
        <v>129</v>
      </c>
      <c r="C332" s="147" t="s">
        <v>119</v>
      </c>
      <c r="D332" s="22" t="s">
        <v>130</v>
      </c>
      <c r="E332" s="22">
        <v>98</v>
      </c>
      <c r="F332" s="22">
        <v>71</v>
      </c>
      <c r="G332" s="30">
        <v>135</v>
      </c>
      <c r="H332" s="30">
        <f>E332*G332/1000</f>
        <v>13.23</v>
      </c>
      <c r="I332" s="178">
        <f>SUM(H332:H338)</f>
        <v>16.265950000000004</v>
      </c>
      <c r="J332" s="154">
        <v>13.2</v>
      </c>
      <c r="K332" s="154">
        <v>14.9</v>
      </c>
      <c r="L332" s="154">
        <v>4</v>
      </c>
      <c r="M332" s="154">
        <v>203</v>
      </c>
      <c r="N332" s="154">
        <v>0.04</v>
      </c>
      <c r="O332" s="154">
        <v>0.1</v>
      </c>
      <c r="P332" s="154">
        <v>2.7</v>
      </c>
      <c r="Q332" s="154">
        <v>9.3</v>
      </c>
      <c r="R332" s="154">
        <v>1.5</v>
      </c>
    </row>
    <row r="333" spans="1:18" s="5" customFormat="1" ht="15.75">
      <c r="A333" s="148"/>
      <c r="B333" s="148"/>
      <c r="C333" s="148"/>
      <c r="D333" s="22" t="s">
        <v>11</v>
      </c>
      <c r="E333" s="22">
        <v>4</v>
      </c>
      <c r="F333" s="22">
        <v>4</v>
      </c>
      <c r="G333" s="30">
        <v>475</v>
      </c>
      <c r="H333" s="30">
        <f>E333*G333/1000</f>
        <v>1.9</v>
      </c>
      <c r="I333" s="178"/>
      <c r="J333" s="155"/>
      <c r="K333" s="155"/>
      <c r="L333" s="155"/>
      <c r="M333" s="155"/>
      <c r="N333" s="155"/>
      <c r="O333" s="155"/>
      <c r="P333" s="155"/>
      <c r="Q333" s="155"/>
      <c r="R333" s="155"/>
    </row>
    <row r="334" spans="1:18" s="5" customFormat="1" ht="15.75">
      <c r="A334" s="148"/>
      <c r="B334" s="148"/>
      <c r="C334" s="148"/>
      <c r="D334" s="22" t="s">
        <v>93</v>
      </c>
      <c r="E334" s="22"/>
      <c r="F334" s="22"/>
      <c r="G334" s="30"/>
      <c r="H334" s="30">
        <f>E334*G334/1000</f>
        <v>0</v>
      </c>
      <c r="I334" s="178"/>
      <c r="J334" s="155"/>
      <c r="K334" s="155"/>
      <c r="L334" s="155"/>
      <c r="M334" s="155"/>
      <c r="N334" s="155"/>
      <c r="O334" s="155"/>
      <c r="P334" s="155"/>
      <c r="Q334" s="155"/>
      <c r="R334" s="155"/>
    </row>
    <row r="335" spans="1:18" s="5" customFormat="1" ht="15.75">
      <c r="A335" s="148"/>
      <c r="B335" s="148"/>
      <c r="C335" s="148"/>
      <c r="D335" s="22" t="s">
        <v>157</v>
      </c>
      <c r="E335" s="22">
        <v>1</v>
      </c>
      <c r="F335" s="22">
        <v>1</v>
      </c>
      <c r="G335" s="24">
        <v>12</v>
      </c>
      <c r="H335" s="24">
        <v>0.01</v>
      </c>
      <c r="I335" s="178"/>
      <c r="J335" s="155"/>
      <c r="K335" s="155"/>
      <c r="L335" s="155"/>
      <c r="M335" s="155"/>
      <c r="N335" s="155"/>
      <c r="O335" s="155"/>
      <c r="P335" s="155"/>
      <c r="Q335" s="155"/>
      <c r="R335" s="155"/>
    </row>
    <row r="336" spans="1:18" s="5" customFormat="1" ht="15.75">
      <c r="A336" s="148"/>
      <c r="B336" s="148"/>
      <c r="C336" s="148"/>
      <c r="D336" s="22" t="s">
        <v>131</v>
      </c>
      <c r="E336" s="22">
        <v>7.5</v>
      </c>
      <c r="F336" s="22">
        <v>7.5</v>
      </c>
      <c r="G336" s="30">
        <v>142.5</v>
      </c>
      <c r="H336" s="30">
        <f>E336*G336/1000</f>
        <v>1.06875</v>
      </c>
      <c r="I336" s="178"/>
      <c r="J336" s="155"/>
      <c r="K336" s="155"/>
      <c r="L336" s="155"/>
      <c r="M336" s="155"/>
      <c r="N336" s="155"/>
      <c r="O336" s="155"/>
      <c r="P336" s="155"/>
      <c r="Q336" s="155"/>
      <c r="R336" s="155"/>
    </row>
    <row r="337" spans="1:18" s="5" customFormat="1" ht="15.75">
      <c r="A337" s="148"/>
      <c r="B337" s="148"/>
      <c r="C337" s="148"/>
      <c r="D337" s="22" t="s">
        <v>55</v>
      </c>
      <c r="E337" s="22">
        <v>2.2</v>
      </c>
      <c r="F337" s="22">
        <v>2.2</v>
      </c>
      <c r="G337" s="30">
        <v>26</v>
      </c>
      <c r="H337" s="30">
        <f>E337*G337/1000</f>
        <v>0.0572</v>
      </c>
      <c r="I337" s="178"/>
      <c r="J337" s="155"/>
      <c r="K337" s="155"/>
      <c r="L337" s="155"/>
      <c r="M337" s="155"/>
      <c r="N337" s="155"/>
      <c r="O337" s="155"/>
      <c r="P337" s="155"/>
      <c r="Q337" s="155"/>
      <c r="R337" s="155"/>
    </row>
    <row r="338" spans="1:18" s="5" customFormat="1" ht="15.75">
      <c r="A338" s="148"/>
      <c r="B338" s="148"/>
      <c r="C338" s="148"/>
      <c r="D338" s="31" t="s">
        <v>132</v>
      </c>
      <c r="E338" s="31">
        <v>22.5</v>
      </c>
      <c r="F338" s="31">
        <v>22.5</v>
      </c>
      <c r="G338" s="42"/>
      <c r="H338" s="42">
        <f>E338*G338/1000</f>
        <v>0</v>
      </c>
      <c r="I338" s="157"/>
      <c r="J338" s="155"/>
      <c r="K338" s="155"/>
      <c r="L338" s="155"/>
      <c r="M338" s="155"/>
      <c r="N338" s="155"/>
      <c r="O338" s="155"/>
      <c r="P338" s="155"/>
      <c r="Q338" s="155"/>
      <c r="R338" s="155"/>
    </row>
    <row r="339" spans="1:18" s="5" customFormat="1" ht="15.75">
      <c r="A339" s="147">
        <v>297</v>
      </c>
      <c r="B339" s="147" t="s">
        <v>145</v>
      </c>
      <c r="C339" s="147">
        <v>120</v>
      </c>
      <c r="D339" s="22" t="s">
        <v>133</v>
      </c>
      <c r="E339" s="22">
        <v>56.8</v>
      </c>
      <c r="F339" s="22">
        <v>56.8</v>
      </c>
      <c r="G339" s="30">
        <v>58</v>
      </c>
      <c r="H339" s="30">
        <f>E339*G339/1000</f>
        <v>3.2943999999999996</v>
      </c>
      <c r="I339" s="157">
        <f>SUM(H339:H341)</f>
        <v>7.104399999999999</v>
      </c>
      <c r="J339" s="154">
        <v>6.7</v>
      </c>
      <c r="K339" s="154">
        <v>8.6</v>
      </c>
      <c r="L339" s="154">
        <v>33</v>
      </c>
      <c r="M339" s="154">
        <v>242.4</v>
      </c>
      <c r="N339" s="154">
        <v>0.1</v>
      </c>
      <c r="O339" s="154">
        <v>0.05</v>
      </c>
      <c r="P339" s="154">
        <v>0</v>
      </c>
      <c r="Q339" s="154">
        <v>9.9</v>
      </c>
      <c r="R339" s="154">
        <v>1.2</v>
      </c>
    </row>
    <row r="340" spans="1:18" s="5" customFormat="1" ht="15.75">
      <c r="A340" s="148"/>
      <c r="B340" s="148"/>
      <c r="C340" s="148"/>
      <c r="D340" s="22" t="s">
        <v>157</v>
      </c>
      <c r="E340" s="22">
        <v>1</v>
      </c>
      <c r="F340" s="22">
        <v>1</v>
      </c>
      <c r="G340" s="24">
        <v>12</v>
      </c>
      <c r="H340" s="24">
        <v>0.01</v>
      </c>
      <c r="I340" s="158"/>
      <c r="J340" s="155"/>
      <c r="K340" s="155"/>
      <c r="L340" s="155"/>
      <c r="M340" s="155"/>
      <c r="N340" s="155"/>
      <c r="O340" s="155"/>
      <c r="P340" s="155"/>
      <c r="Q340" s="155"/>
      <c r="R340" s="155"/>
    </row>
    <row r="341" spans="1:18" s="5" customFormat="1" ht="15.75">
      <c r="A341" s="149"/>
      <c r="B341" s="149"/>
      <c r="C341" s="149"/>
      <c r="D341" s="22" t="s">
        <v>11</v>
      </c>
      <c r="E341" s="22">
        <v>8</v>
      </c>
      <c r="F341" s="22">
        <v>8</v>
      </c>
      <c r="G341" s="30">
        <v>475</v>
      </c>
      <c r="H341" s="30">
        <f aca="true" t="shared" si="33" ref="H341:H346">E341*G341/1000</f>
        <v>3.8</v>
      </c>
      <c r="I341" s="159"/>
      <c r="J341" s="156"/>
      <c r="K341" s="156"/>
      <c r="L341" s="156"/>
      <c r="M341" s="156"/>
      <c r="N341" s="156"/>
      <c r="O341" s="156"/>
      <c r="P341" s="156"/>
      <c r="Q341" s="156"/>
      <c r="R341" s="156"/>
    </row>
    <row r="342" spans="1:18" s="5" customFormat="1" ht="15.75">
      <c r="A342" s="22"/>
      <c r="B342" s="22" t="s">
        <v>19</v>
      </c>
      <c r="C342" s="22">
        <v>30</v>
      </c>
      <c r="D342" s="22" t="s">
        <v>19</v>
      </c>
      <c r="E342" s="22">
        <v>30</v>
      </c>
      <c r="F342" s="22">
        <v>30</v>
      </c>
      <c r="G342" s="30">
        <v>35.7</v>
      </c>
      <c r="H342" s="30">
        <f t="shared" si="33"/>
        <v>1.071</v>
      </c>
      <c r="I342" s="30">
        <f>H342</f>
        <v>1.071</v>
      </c>
      <c r="J342" s="82">
        <v>3.2</v>
      </c>
      <c r="K342" s="82">
        <v>0.48</v>
      </c>
      <c r="L342" s="82">
        <v>16.8</v>
      </c>
      <c r="M342" s="82">
        <v>81</v>
      </c>
      <c r="N342" s="82">
        <v>0.05</v>
      </c>
      <c r="O342" s="82">
        <v>0.02</v>
      </c>
      <c r="P342" s="82">
        <v>0</v>
      </c>
      <c r="Q342" s="82">
        <v>6.9</v>
      </c>
      <c r="R342" s="82">
        <v>6</v>
      </c>
    </row>
    <row r="343" spans="1:18" s="5" customFormat="1" ht="15.75">
      <c r="A343" s="22"/>
      <c r="B343" s="22" t="s">
        <v>20</v>
      </c>
      <c r="C343" s="22">
        <v>30</v>
      </c>
      <c r="D343" s="22" t="s">
        <v>20</v>
      </c>
      <c r="E343" s="22">
        <v>30</v>
      </c>
      <c r="F343" s="22">
        <v>30</v>
      </c>
      <c r="G343" s="30">
        <v>50</v>
      </c>
      <c r="H343" s="30">
        <f t="shared" si="33"/>
        <v>1.5</v>
      </c>
      <c r="I343" s="34">
        <f>H343</f>
        <v>1.5</v>
      </c>
      <c r="J343" s="82">
        <v>2.6</v>
      </c>
      <c r="K343" s="82">
        <v>0.4</v>
      </c>
      <c r="L343" s="82">
        <v>13.6</v>
      </c>
      <c r="M343" s="82">
        <v>72.4</v>
      </c>
      <c r="N343" s="82">
        <v>0.03</v>
      </c>
      <c r="O343" s="82">
        <v>0.012</v>
      </c>
      <c r="P343" s="82">
        <v>0</v>
      </c>
      <c r="Q343" s="82">
        <v>7.2</v>
      </c>
      <c r="R343" s="82">
        <v>1.16</v>
      </c>
    </row>
    <row r="344" spans="1:18" s="5" customFormat="1" ht="15.75">
      <c r="A344" s="177">
        <v>282</v>
      </c>
      <c r="B344" s="177" t="s">
        <v>90</v>
      </c>
      <c r="C344" s="177">
        <v>150</v>
      </c>
      <c r="D344" s="22" t="s">
        <v>91</v>
      </c>
      <c r="E344" s="22">
        <v>12</v>
      </c>
      <c r="F344" s="22">
        <v>12</v>
      </c>
      <c r="G344" s="30">
        <v>120</v>
      </c>
      <c r="H344" s="30">
        <f t="shared" si="33"/>
        <v>1.44</v>
      </c>
      <c r="I344" s="178">
        <f>SUM(H344:H346)</f>
        <v>2.052</v>
      </c>
      <c r="J344" s="169">
        <v>0.07</v>
      </c>
      <c r="K344" s="169">
        <v>0</v>
      </c>
      <c r="L344" s="169">
        <v>16.9</v>
      </c>
      <c r="M344" s="169">
        <v>65.1</v>
      </c>
      <c r="N344" s="169">
        <v>0.01</v>
      </c>
      <c r="O344" s="169">
        <v>0.01</v>
      </c>
      <c r="P344" s="169">
        <v>3.45</v>
      </c>
      <c r="Q344" s="169">
        <v>4.9</v>
      </c>
      <c r="R344" s="169">
        <v>0.09</v>
      </c>
    </row>
    <row r="345" spans="1:18" s="5" customFormat="1" ht="15.75">
      <c r="A345" s="177"/>
      <c r="B345" s="177"/>
      <c r="C345" s="177"/>
      <c r="D345" s="22" t="s">
        <v>12</v>
      </c>
      <c r="E345" s="22">
        <v>160.5</v>
      </c>
      <c r="F345" s="22">
        <v>160.5</v>
      </c>
      <c r="G345" s="30"/>
      <c r="H345" s="30">
        <f t="shared" si="33"/>
        <v>0</v>
      </c>
      <c r="I345" s="178"/>
      <c r="J345" s="169"/>
      <c r="K345" s="169"/>
      <c r="L345" s="169"/>
      <c r="M345" s="169"/>
      <c r="N345" s="169"/>
      <c r="O345" s="169"/>
      <c r="P345" s="169"/>
      <c r="Q345" s="169"/>
      <c r="R345" s="169"/>
    </row>
    <row r="346" spans="1:18" s="5" customFormat="1" ht="12.75" customHeight="1">
      <c r="A346" s="177"/>
      <c r="B346" s="177"/>
      <c r="C346" s="177"/>
      <c r="D346" s="22" t="s">
        <v>10</v>
      </c>
      <c r="E346" s="22">
        <v>18</v>
      </c>
      <c r="F346" s="22">
        <v>18</v>
      </c>
      <c r="G346" s="30">
        <v>34</v>
      </c>
      <c r="H346" s="30">
        <f t="shared" si="33"/>
        <v>0.612</v>
      </c>
      <c r="I346" s="178"/>
      <c r="J346" s="169"/>
      <c r="K346" s="169"/>
      <c r="L346" s="169"/>
      <c r="M346" s="169"/>
      <c r="N346" s="169"/>
      <c r="O346" s="169"/>
      <c r="P346" s="169"/>
      <c r="Q346" s="169"/>
      <c r="R346" s="169"/>
    </row>
    <row r="347" spans="1:18" ht="21" customHeight="1">
      <c r="A347" s="22" t="s">
        <v>181</v>
      </c>
      <c r="B347" s="22"/>
      <c r="C347" s="22"/>
      <c r="D347" s="84"/>
      <c r="E347" s="84"/>
      <c r="F347" s="84"/>
      <c r="G347" s="84"/>
      <c r="H347" s="84"/>
      <c r="I347" s="110">
        <f aca="true" t="shared" si="34" ref="I347:R347">SUM(I324:I346)</f>
        <v>32.63655000000001</v>
      </c>
      <c r="J347" s="91">
        <f t="shared" si="34"/>
        <v>28.47</v>
      </c>
      <c r="K347" s="91">
        <f t="shared" si="34"/>
        <v>26.179999999999996</v>
      </c>
      <c r="L347" s="91">
        <f t="shared" si="34"/>
        <v>93.6</v>
      </c>
      <c r="M347" s="91">
        <f t="shared" si="34"/>
        <v>729</v>
      </c>
      <c r="N347" s="91">
        <f t="shared" si="34"/>
        <v>0.23</v>
      </c>
      <c r="O347" s="91">
        <f t="shared" si="34"/>
        <v>0.19200000000000003</v>
      </c>
      <c r="P347" s="91">
        <f t="shared" si="34"/>
        <v>6.15</v>
      </c>
      <c r="Q347" s="91">
        <f t="shared" si="34"/>
        <v>38.2</v>
      </c>
      <c r="R347" s="91">
        <f t="shared" si="34"/>
        <v>9.95</v>
      </c>
    </row>
    <row r="348" spans="1:18" ht="12.75" customHeight="1">
      <c r="A348" s="22"/>
      <c r="B348" s="22"/>
      <c r="C348" s="22"/>
      <c r="D348" s="84"/>
      <c r="E348" s="84"/>
      <c r="F348" s="84"/>
      <c r="G348" s="84"/>
      <c r="H348" s="227" t="s">
        <v>53</v>
      </c>
      <c r="I348" s="228"/>
      <c r="J348" s="229"/>
      <c r="K348" s="82"/>
      <c r="L348" s="82"/>
      <c r="M348" s="82"/>
      <c r="N348" s="82"/>
      <c r="O348" s="82"/>
      <c r="P348" s="82"/>
      <c r="Q348" s="82"/>
      <c r="R348" s="82"/>
    </row>
    <row r="349" spans="1:18" ht="15.75">
      <c r="A349" s="147">
        <v>7</v>
      </c>
      <c r="B349" s="147" t="s">
        <v>178</v>
      </c>
      <c r="C349" s="147" t="s">
        <v>179</v>
      </c>
      <c r="D349" s="22" t="s">
        <v>19</v>
      </c>
      <c r="E349" s="22">
        <v>20</v>
      </c>
      <c r="F349" s="22">
        <v>20</v>
      </c>
      <c r="G349" s="30">
        <v>35.7</v>
      </c>
      <c r="H349" s="30">
        <f>E349*G349/1000</f>
        <v>0.714</v>
      </c>
      <c r="I349" s="157">
        <f>SUM(H349:H351)</f>
        <v>4.433999999999999</v>
      </c>
      <c r="J349" s="179">
        <v>3.29</v>
      </c>
      <c r="K349" s="179">
        <v>7.88</v>
      </c>
      <c r="L349" s="179">
        <v>16.89</v>
      </c>
      <c r="M349" s="179">
        <v>149</v>
      </c>
      <c r="N349" s="179">
        <v>0.05</v>
      </c>
      <c r="O349" s="179">
        <v>0.02</v>
      </c>
      <c r="P349" s="179">
        <v>4.2</v>
      </c>
      <c r="Q349" s="179">
        <v>10.8</v>
      </c>
      <c r="R349" s="179">
        <v>1.2</v>
      </c>
    </row>
    <row r="350" spans="1:18" ht="15.75">
      <c r="A350" s="148"/>
      <c r="B350" s="148"/>
      <c r="C350" s="148"/>
      <c r="D350" s="22" t="s">
        <v>180</v>
      </c>
      <c r="E350" s="22">
        <v>7</v>
      </c>
      <c r="F350" s="22">
        <v>7</v>
      </c>
      <c r="G350" s="30">
        <v>475</v>
      </c>
      <c r="H350" s="30">
        <f>E350*G350/1000</f>
        <v>3.325</v>
      </c>
      <c r="I350" s="158"/>
      <c r="J350" s="180"/>
      <c r="K350" s="180"/>
      <c r="L350" s="180"/>
      <c r="M350" s="180"/>
      <c r="N350" s="180"/>
      <c r="O350" s="180"/>
      <c r="P350" s="180"/>
      <c r="Q350" s="180"/>
      <c r="R350" s="180"/>
    </row>
    <row r="351" spans="1:18" s="5" customFormat="1" ht="15.75">
      <c r="A351" s="148"/>
      <c r="B351" s="148"/>
      <c r="C351" s="148"/>
      <c r="D351" s="22" t="s">
        <v>61</v>
      </c>
      <c r="E351" s="22">
        <v>5</v>
      </c>
      <c r="F351" s="22">
        <v>5</v>
      </c>
      <c r="G351" s="30">
        <v>79</v>
      </c>
      <c r="H351" s="30">
        <f>E351*G351/1000</f>
        <v>0.395</v>
      </c>
      <c r="I351" s="158"/>
      <c r="J351" s="180"/>
      <c r="K351" s="180"/>
      <c r="L351" s="180"/>
      <c r="M351" s="180"/>
      <c r="N351" s="180"/>
      <c r="O351" s="180"/>
      <c r="P351" s="180"/>
      <c r="Q351" s="180"/>
      <c r="R351" s="180"/>
    </row>
    <row r="352" spans="1:18" s="5" customFormat="1" ht="15.75">
      <c r="A352" s="31"/>
      <c r="B352" s="31" t="s">
        <v>146</v>
      </c>
      <c r="C352" s="31">
        <v>150</v>
      </c>
      <c r="D352" s="22" t="s">
        <v>146</v>
      </c>
      <c r="E352" s="22">
        <v>150</v>
      </c>
      <c r="F352" s="22">
        <v>150</v>
      </c>
      <c r="G352" s="30">
        <v>23.7</v>
      </c>
      <c r="H352" s="74">
        <f>E352*G352/1000</f>
        <v>3.555</v>
      </c>
      <c r="I352" s="145"/>
      <c r="J352" s="109"/>
      <c r="K352" s="109"/>
      <c r="L352" s="109"/>
      <c r="M352" s="109"/>
      <c r="N352" s="109"/>
      <c r="O352" s="109"/>
      <c r="P352" s="109"/>
      <c r="Q352" s="109"/>
      <c r="R352" s="109"/>
    </row>
    <row r="353" spans="1:18" s="5" customFormat="1" ht="15.75">
      <c r="A353" s="22" t="s">
        <v>13</v>
      </c>
      <c r="B353" s="22"/>
      <c r="C353" s="22"/>
      <c r="D353" s="22"/>
      <c r="E353" s="22"/>
      <c r="F353" s="22"/>
      <c r="G353" s="30"/>
      <c r="H353" s="30"/>
      <c r="I353" s="46">
        <f aca="true" t="shared" si="35" ref="I353:R353">SUM(I349:I352)</f>
        <v>4.433999999999999</v>
      </c>
      <c r="J353" s="91">
        <f t="shared" si="35"/>
        <v>3.29</v>
      </c>
      <c r="K353" s="91">
        <f t="shared" si="35"/>
        <v>7.88</v>
      </c>
      <c r="L353" s="91">
        <f t="shared" si="35"/>
        <v>16.89</v>
      </c>
      <c r="M353" s="91">
        <f t="shared" si="35"/>
        <v>149</v>
      </c>
      <c r="N353" s="91">
        <f t="shared" si="35"/>
        <v>0.05</v>
      </c>
      <c r="O353" s="91">
        <f t="shared" si="35"/>
        <v>0.02</v>
      </c>
      <c r="P353" s="91">
        <f t="shared" si="35"/>
        <v>4.2</v>
      </c>
      <c r="Q353" s="91">
        <f t="shared" si="35"/>
        <v>10.8</v>
      </c>
      <c r="R353" s="91">
        <f t="shared" si="35"/>
        <v>1.2</v>
      </c>
    </row>
    <row r="354" spans="1:18" s="5" customFormat="1" ht="31.5">
      <c r="A354" s="22" t="s">
        <v>57</v>
      </c>
      <c r="B354" s="22"/>
      <c r="C354" s="22"/>
      <c r="D354" s="57"/>
      <c r="E354" s="57"/>
      <c r="F354" s="57"/>
      <c r="G354" s="57"/>
      <c r="H354" s="57"/>
      <c r="I354" s="97">
        <f>I319+I321+I347+I353</f>
        <v>61.350350000000006</v>
      </c>
      <c r="J354" s="92">
        <f>J353+J347+J319</f>
        <v>43.86</v>
      </c>
      <c r="K354" s="92">
        <f>K353+K347+K319</f>
        <v>51.44</v>
      </c>
      <c r="L354" s="92">
        <f>L353+L347+L319</f>
        <v>139.29</v>
      </c>
      <c r="M354" s="92">
        <f>M347+M353+M319</f>
        <v>1197.2</v>
      </c>
      <c r="N354" s="92">
        <f>N353+N347+N319</f>
        <v>0.34</v>
      </c>
      <c r="O354" s="92">
        <f>O353+O347+O319</f>
        <v>0.29200000000000004</v>
      </c>
      <c r="P354" s="92">
        <f>P353+P347+P319</f>
        <v>10.590000000000002</v>
      </c>
      <c r="Q354" s="92">
        <f>Q353+Q347+Q319</f>
        <v>83.5</v>
      </c>
      <c r="R354" s="92">
        <f>R353+R347+R319</f>
        <v>21.75</v>
      </c>
    </row>
    <row r="355" spans="1:18" s="5" customFormat="1" ht="15.75">
      <c r="A355" s="52"/>
      <c r="B355" s="52"/>
      <c r="C355" s="52"/>
      <c r="D355" s="40"/>
      <c r="E355" s="40"/>
      <c r="F355" s="40"/>
      <c r="G355" s="40"/>
      <c r="H355" s="40"/>
      <c r="I355" s="52"/>
      <c r="J355" s="124"/>
      <c r="K355" s="124"/>
      <c r="L355" s="124"/>
      <c r="M355" s="124"/>
      <c r="N355" s="124"/>
      <c r="O355" s="124"/>
      <c r="P355" s="124"/>
      <c r="Q355" s="124"/>
      <c r="R355" s="124"/>
    </row>
    <row r="356" spans="1:18" s="5" customFormat="1" ht="15.75">
      <c r="A356" s="52"/>
      <c r="B356" s="52"/>
      <c r="C356" s="52"/>
      <c r="D356" s="130"/>
      <c r="E356" s="130"/>
      <c r="F356" s="130"/>
      <c r="G356" s="130"/>
      <c r="H356" s="130"/>
      <c r="I356" s="52"/>
      <c r="J356" s="124"/>
      <c r="K356" s="124"/>
      <c r="L356" s="124"/>
      <c r="M356" s="124"/>
      <c r="N356" s="124"/>
      <c r="O356" s="124"/>
      <c r="P356" s="124"/>
      <c r="Q356" s="124"/>
      <c r="R356" s="124"/>
    </row>
    <row r="357" spans="1:18" s="5" customFormat="1" ht="15.75">
      <c r="A357" s="244" t="s">
        <v>32</v>
      </c>
      <c r="B357" s="244"/>
      <c r="C357" s="244"/>
      <c r="D357" s="244"/>
      <c r="E357" s="244"/>
      <c r="F357" s="244"/>
      <c r="G357" s="244"/>
      <c r="H357" s="244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</row>
    <row r="358" spans="1:18" s="5" customFormat="1" ht="21.75" customHeight="1">
      <c r="A358" s="152" t="s">
        <v>3</v>
      </c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</row>
    <row r="359" spans="1:18" s="15" customFormat="1" ht="15.75">
      <c r="A359" s="22">
        <v>1</v>
      </c>
      <c r="B359" s="22">
        <v>2</v>
      </c>
      <c r="C359" s="22">
        <v>3</v>
      </c>
      <c r="D359" s="22">
        <v>4</v>
      </c>
      <c r="E359" s="22">
        <v>5</v>
      </c>
      <c r="F359" s="22">
        <v>6</v>
      </c>
      <c r="G359" s="22">
        <v>7</v>
      </c>
      <c r="H359" s="22">
        <v>8</v>
      </c>
      <c r="I359" s="37">
        <v>9</v>
      </c>
      <c r="J359" s="82">
        <v>10</v>
      </c>
      <c r="K359" s="82">
        <v>11</v>
      </c>
      <c r="L359" s="82">
        <v>12</v>
      </c>
      <c r="M359" s="82">
        <v>13</v>
      </c>
      <c r="N359" s="82">
        <v>14</v>
      </c>
      <c r="O359" s="82">
        <v>15</v>
      </c>
      <c r="P359" s="82">
        <v>16</v>
      </c>
      <c r="Q359" s="82">
        <v>17</v>
      </c>
      <c r="R359" s="82">
        <v>18</v>
      </c>
    </row>
    <row r="360" spans="1:18" ht="15.75">
      <c r="A360" s="147">
        <v>195</v>
      </c>
      <c r="B360" s="147" t="s">
        <v>135</v>
      </c>
      <c r="C360" s="147">
        <v>150</v>
      </c>
      <c r="D360" s="22" t="s">
        <v>47</v>
      </c>
      <c r="E360" s="22">
        <v>34.1</v>
      </c>
      <c r="F360" s="22">
        <v>34.1</v>
      </c>
      <c r="G360" s="30">
        <v>36</v>
      </c>
      <c r="H360" s="30">
        <f aca="true" t="shared" si="36" ref="H360:H366">E360*G360/1000</f>
        <v>1.2276000000000002</v>
      </c>
      <c r="I360" s="157">
        <f>SUM(H360:H366)</f>
        <v>6.7411</v>
      </c>
      <c r="J360" s="154">
        <v>8.1</v>
      </c>
      <c r="K360" s="154">
        <v>9.1</v>
      </c>
      <c r="L360" s="154">
        <v>31.9</v>
      </c>
      <c r="M360" s="154">
        <v>250.5</v>
      </c>
      <c r="N360" s="154">
        <v>0.1</v>
      </c>
      <c r="O360" s="154">
        <v>0.06</v>
      </c>
      <c r="P360" s="154">
        <v>16.3</v>
      </c>
      <c r="Q360" s="154">
        <v>24</v>
      </c>
      <c r="R360" s="154">
        <v>1.35</v>
      </c>
    </row>
    <row r="361" spans="1:18" s="5" customFormat="1" ht="15.75">
      <c r="A361" s="148"/>
      <c r="B361" s="148"/>
      <c r="C361" s="148"/>
      <c r="D361" s="22" t="s">
        <v>16</v>
      </c>
      <c r="E361" s="22">
        <v>18.7</v>
      </c>
      <c r="F361" s="22">
        <v>15</v>
      </c>
      <c r="G361" s="30">
        <v>20</v>
      </c>
      <c r="H361" s="30">
        <f t="shared" si="36"/>
        <v>0.374</v>
      </c>
      <c r="I361" s="158"/>
      <c r="J361" s="155"/>
      <c r="K361" s="155"/>
      <c r="L361" s="155"/>
      <c r="M361" s="155"/>
      <c r="N361" s="155"/>
      <c r="O361" s="155"/>
      <c r="P361" s="155"/>
      <c r="Q361" s="155"/>
      <c r="R361" s="155"/>
    </row>
    <row r="362" spans="1:18" s="5" customFormat="1" ht="15.75">
      <c r="A362" s="148"/>
      <c r="B362" s="148"/>
      <c r="C362" s="148"/>
      <c r="D362" s="22" t="s">
        <v>65</v>
      </c>
      <c r="E362" s="22">
        <v>23.2</v>
      </c>
      <c r="F362" s="22">
        <v>15</v>
      </c>
      <c r="G362" s="30">
        <v>105</v>
      </c>
      <c r="H362" s="30">
        <f t="shared" si="36"/>
        <v>2.436</v>
      </c>
      <c r="I362" s="158"/>
      <c r="J362" s="155"/>
      <c r="K362" s="155"/>
      <c r="L362" s="155"/>
      <c r="M362" s="155"/>
      <c r="N362" s="155"/>
      <c r="O362" s="155"/>
      <c r="P362" s="155"/>
      <c r="Q362" s="155"/>
      <c r="R362" s="155"/>
    </row>
    <row r="363" spans="1:18" s="5" customFormat="1" ht="15.75">
      <c r="A363" s="148"/>
      <c r="B363" s="148"/>
      <c r="C363" s="148"/>
      <c r="D363" s="22" t="s">
        <v>157</v>
      </c>
      <c r="E363" s="22">
        <v>1</v>
      </c>
      <c r="F363" s="22">
        <v>1</v>
      </c>
      <c r="G363" s="24">
        <v>12</v>
      </c>
      <c r="H363" s="30">
        <f t="shared" si="36"/>
        <v>0.012</v>
      </c>
      <c r="I363" s="158"/>
      <c r="J363" s="155"/>
      <c r="K363" s="155"/>
      <c r="L363" s="155"/>
      <c r="M363" s="155"/>
      <c r="N363" s="155"/>
      <c r="O363" s="155"/>
      <c r="P363" s="155"/>
      <c r="Q363" s="155"/>
      <c r="R363" s="155"/>
    </row>
    <row r="364" spans="1:18" s="5" customFormat="1" ht="15.75">
      <c r="A364" s="148"/>
      <c r="B364" s="148"/>
      <c r="C364" s="148"/>
      <c r="D364" s="22" t="s">
        <v>27</v>
      </c>
      <c r="E364" s="22">
        <v>18.7</v>
      </c>
      <c r="F364" s="22">
        <v>15.7</v>
      </c>
      <c r="G364" s="30">
        <v>20</v>
      </c>
      <c r="H364" s="30">
        <f t="shared" si="36"/>
        <v>0.374</v>
      </c>
      <c r="I364" s="158"/>
      <c r="J364" s="155"/>
      <c r="K364" s="155"/>
      <c r="L364" s="155"/>
      <c r="M364" s="155"/>
      <c r="N364" s="155"/>
      <c r="O364" s="155"/>
      <c r="P364" s="155"/>
      <c r="Q364" s="155"/>
      <c r="R364" s="155"/>
    </row>
    <row r="365" spans="1:18" s="5" customFormat="1" ht="15.75">
      <c r="A365" s="148"/>
      <c r="B365" s="148"/>
      <c r="C365" s="148"/>
      <c r="D365" s="22" t="s">
        <v>72</v>
      </c>
      <c r="E365" s="22">
        <v>15</v>
      </c>
      <c r="F365" s="22">
        <v>15</v>
      </c>
      <c r="G365" s="30">
        <v>115</v>
      </c>
      <c r="H365" s="30">
        <f t="shared" si="36"/>
        <v>1.725</v>
      </c>
      <c r="I365" s="158"/>
      <c r="J365" s="155"/>
      <c r="K365" s="155"/>
      <c r="L365" s="155"/>
      <c r="M365" s="155"/>
      <c r="N365" s="155"/>
      <c r="O365" s="155"/>
      <c r="P365" s="155"/>
      <c r="Q365" s="155"/>
      <c r="R365" s="155"/>
    </row>
    <row r="366" spans="1:18" s="5" customFormat="1" ht="12.75" customHeight="1">
      <c r="A366" s="148"/>
      <c r="B366" s="148"/>
      <c r="C366" s="148"/>
      <c r="D366" s="22" t="s">
        <v>128</v>
      </c>
      <c r="E366" s="22">
        <v>7.5</v>
      </c>
      <c r="F366" s="22">
        <v>7.5</v>
      </c>
      <c r="G366" s="30">
        <v>79</v>
      </c>
      <c r="H366" s="30">
        <f t="shared" si="36"/>
        <v>0.5925</v>
      </c>
      <c r="I366" s="158"/>
      <c r="J366" s="155"/>
      <c r="K366" s="155"/>
      <c r="L366" s="155"/>
      <c r="M366" s="155"/>
      <c r="N366" s="155"/>
      <c r="O366" s="155"/>
      <c r="P366" s="155"/>
      <c r="Q366" s="155"/>
      <c r="R366" s="155"/>
    </row>
    <row r="367" spans="1:18" s="5" customFormat="1" ht="15.75">
      <c r="A367" s="22"/>
      <c r="B367" s="22" t="s">
        <v>19</v>
      </c>
      <c r="C367" s="22">
        <v>30</v>
      </c>
      <c r="D367" s="22" t="s">
        <v>19</v>
      </c>
      <c r="E367" s="22">
        <v>30</v>
      </c>
      <c r="F367" s="22">
        <v>30</v>
      </c>
      <c r="G367" s="30">
        <v>35.7</v>
      </c>
      <c r="H367" s="30">
        <f>E367*G367/1000</f>
        <v>1.071</v>
      </c>
      <c r="I367" s="30">
        <v>0.86</v>
      </c>
      <c r="J367" s="82">
        <v>3.2</v>
      </c>
      <c r="K367" s="82">
        <v>0.48</v>
      </c>
      <c r="L367" s="82">
        <v>16.8</v>
      </c>
      <c r="M367" s="82">
        <v>81</v>
      </c>
      <c r="N367" s="82">
        <v>0.05</v>
      </c>
      <c r="O367" s="82">
        <v>0.02</v>
      </c>
      <c r="P367" s="82">
        <v>0</v>
      </c>
      <c r="Q367" s="82">
        <v>6.9</v>
      </c>
      <c r="R367" s="82">
        <v>6</v>
      </c>
    </row>
    <row r="368" spans="1:18" s="5" customFormat="1" ht="15.75">
      <c r="A368" s="147">
        <v>686</v>
      </c>
      <c r="B368" s="147" t="s">
        <v>58</v>
      </c>
      <c r="C368" s="147">
        <v>150</v>
      </c>
      <c r="D368" s="22" t="s">
        <v>44</v>
      </c>
      <c r="E368" s="22">
        <v>0.2</v>
      </c>
      <c r="F368" s="22">
        <v>0.2</v>
      </c>
      <c r="G368" s="30">
        <v>460</v>
      </c>
      <c r="H368" s="30">
        <f>E368*G368/1000</f>
        <v>0.092</v>
      </c>
      <c r="I368" s="157">
        <f>SUM(H368:H371)</f>
        <v>1.1928</v>
      </c>
      <c r="J368" s="154">
        <v>0.2</v>
      </c>
      <c r="K368" s="154">
        <v>0</v>
      </c>
      <c r="L368" s="154">
        <v>10.6</v>
      </c>
      <c r="M368" s="154">
        <v>42</v>
      </c>
      <c r="N368" s="154">
        <v>0.01</v>
      </c>
      <c r="O368" s="154">
        <v>0.02</v>
      </c>
      <c r="P368" s="154">
        <v>4.2</v>
      </c>
      <c r="Q368" s="154">
        <v>10.8</v>
      </c>
      <c r="R368" s="154">
        <v>1.2</v>
      </c>
    </row>
    <row r="369" spans="1:18" s="5" customFormat="1" ht="15.75">
      <c r="A369" s="148"/>
      <c r="B369" s="148"/>
      <c r="C369" s="148"/>
      <c r="D369" s="22" t="s">
        <v>12</v>
      </c>
      <c r="E369" s="22">
        <v>112.5</v>
      </c>
      <c r="F369" s="22">
        <v>112.5</v>
      </c>
      <c r="G369" s="30"/>
      <c r="H369" s="30"/>
      <c r="I369" s="158"/>
      <c r="J369" s="155"/>
      <c r="K369" s="155"/>
      <c r="L369" s="155"/>
      <c r="M369" s="155"/>
      <c r="N369" s="155"/>
      <c r="O369" s="155"/>
      <c r="P369" s="155"/>
      <c r="Q369" s="155"/>
      <c r="R369" s="155"/>
    </row>
    <row r="370" spans="1:18" s="5" customFormat="1" ht="15.75">
      <c r="A370" s="148"/>
      <c r="B370" s="148"/>
      <c r="C370" s="148"/>
      <c r="D370" s="22" t="s">
        <v>10</v>
      </c>
      <c r="E370" s="22">
        <v>11.2</v>
      </c>
      <c r="F370" s="22">
        <v>11.2</v>
      </c>
      <c r="G370" s="30">
        <v>34</v>
      </c>
      <c r="H370" s="30">
        <f>E370*G370/1000</f>
        <v>0.38079999999999997</v>
      </c>
      <c r="I370" s="158"/>
      <c r="J370" s="155"/>
      <c r="K370" s="155"/>
      <c r="L370" s="155"/>
      <c r="M370" s="155"/>
      <c r="N370" s="155"/>
      <c r="O370" s="155"/>
      <c r="P370" s="155"/>
      <c r="Q370" s="155"/>
      <c r="R370" s="155"/>
    </row>
    <row r="371" spans="1:18" s="5" customFormat="1" ht="15.75">
      <c r="A371" s="149"/>
      <c r="B371" s="149"/>
      <c r="C371" s="149"/>
      <c r="D371" s="22" t="s">
        <v>59</v>
      </c>
      <c r="E371" s="22">
        <v>6</v>
      </c>
      <c r="F371" s="22">
        <v>5.2</v>
      </c>
      <c r="G371" s="30">
        <v>120</v>
      </c>
      <c r="H371" s="30">
        <f>E371*G371/1000</f>
        <v>0.72</v>
      </c>
      <c r="I371" s="159"/>
      <c r="J371" s="156"/>
      <c r="K371" s="156"/>
      <c r="L371" s="156"/>
      <c r="M371" s="156"/>
      <c r="N371" s="156"/>
      <c r="O371" s="156"/>
      <c r="P371" s="156"/>
      <c r="Q371" s="156"/>
      <c r="R371" s="156"/>
    </row>
    <row r="372" spans="1:18" s="5" customFormat="1" ht="15.75">
      <c r="A372" s="37" t="s">
        <v>13</v>
      </c>
      <c r="B372" s="37"/>
      <c r="C372" s="22"/>
      <c r="D372" s="129"/>
      <c r="E372" s="129"/>
      <c r="F372" s="129"/>
      <c r="G372" s="129"/>
      <c r="H372" s="132"/>
      <c r="I372" s="46">
        <f>SUM(I360:I371)</f>
        <v>8.7939</v>
      </c>
      <c r="J372" s="91">
        <f>J360+J367+J368</f>
        <v>11.5</v>
      </c>
      <c r="K372" s="91">
        <f>K360+K367+K368</f>
        <v>9.58</v>
      </c>
      <c r="L372" s="91">
        <f>L360+L367+L368</f>
        <v>59.300000000000004</v>
      </c>
      <c r="M372" s="91" t="e">
        <f>M360+#REF!+#REF!+M367+M368</f>
        <v>#REF!</v>
      </c>
      <c r="N372" s="91">
        <f>N360+N367+N368</f>
        <v>0.16000000000000003</v>
      </c>
      <c r="O372" s="91">
        <f>O360+O367+O368</f>
        <v>0.1</v>
      </c>
      <c r="P372" s="91">
        <f>P360+P367+P368</f>
        <v>20.5</v>
      </c>
      <c r="Q372" s="91">
        <f>Q360+Q367+Q368</f>
        <v>41.7</v>
      </c>
      <c r="R372" s="91">
        <f>R360+R367+R368</f>
        <v>8.549999999999999</v>
      </c>
    </row>
    <row r="373" spans="1:18" s="5" customFormat="1" ht="47.25">
      <c r="A373" s="47" t="s">
        <v>87</v>
      </c>
      <c r="B373" s="37" t="s">
        <v>122</v>
      </c>
      <c r="C373" s="37" t="s">
        <v>123</v>
      </c>
      <c r="D373" s="37" t="s">
        <v>122</v>
      </c>
      <c r="E373" s="37" t="s">
        <v>123</v>
      </c>
      <c r="F373" s="37" t="s">
        <v>123</v>
      </c>
      <c r="G373" s="38">
        <v>40</v>
      </c>
      <c r="H373" s="39">
        <v>6</v>
      </c>
      <c r="I373" s="38">
        <f>H373</f>
        <v>6</v>
      </c>
      <c r="J373" s="82">
        <v>0.3</v>
      </c>
      <c r="K373" s="82">
        <v>0</v>
      </c>
      <c r="L373" s="82">
        <v>8.6</v>
      </c>
      <c r="M373" s="82">
        <v>40</v>
      </c>
      <c r="N373" s="82">
        <v>0.04</v>
      </c>
      <c r="O373" s="82">
        <v>0.03</v>
      </c>
      <c r="P373" s="82">
        <v>19.5</v>
      </c>
      <c r="Q373" s="82">
        <v>24</v>
      </c>
      <c r="R373" s="82">
        <v>3.3</v>
      </c>
    </row>
    <row r="374" spans="1:18" s="5" customFormat="1" ht="15.75">
      <c r="A374" s="40"/>
      <c r="B374" s="40"/>
      <c r="C374" s="43"/>
      <c r="D374" s="123"/>
      <c r="E374" s="123"/>
      <c r="F374" s="123"/>
      <c r="G374" s="123"/>
      <c r="H374" s="123"/>
      <c r="I374" s="41"/>
      <c r="J374" s="123"/>
      <c r="K374" s="123"/>
      <c r="L374" s="123"/>
      <c r="M374" s="123"/>
      <c r="N374" s="123"/>
      <c r="O374" s="123"/>
      <c r="P374" s="123"/>
      <c r="Q374" s="123"/>
      <c r="R374" s="123"/>
    </row>
    <row r="375" spans="1:18" s="5" customFormat="1" ht="12.75" customHeight="1">
      <c r="A375" s="152" t="s">
        <v>14</v>
      </c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</row>
    <row r="376" spans="1:18" s="5" customFormat="1" ht="12.75" customHeight="1">
      <c r="A376" s="37"/>
      <c r="B376" s="37" t="s">
        <v>162</v>
      </c>
      <c r="C376" s="37"/>
      <c r="D376" s="37" t="s">
        <v>162</v>
      </c>
      <c r="E376" s="22">
        <v>25</v>
      </c>
      <c r="F376" s="22">
        <v>25</v>
      </c>
      <c r="G376" s="22">
        <v>100</v>
      </c>
      <c r="H376" s="22">
        <v>2.5</v>
      </c>
      <c r="I376" s="37">
        <v>2.5</v>
      </c>
      <c r="J376" s="85">
        <v>0.51</v>
      </c>
      <c r="K376" s="85">
        <v>0.09</v>
      </c>
      <c r="L376" s="85">
        <v>1.78</v>
      </c>
      <c r="M376" s="85">
        <v>11.28</v>
      </c>
      <c r="N376" s="37"/>
      <c r="O376" s="37"/>
      <c r="P376" s="37"/>
      <c r="Q376" s="37"/>
      <c r="R376" s="37"/>
    </row>
    <row r="377" spans="1:18" ht="15.75" customHeight="1">
      <c r="A377" s="147">
        <v>303</v>
      </c>
      <c r="B377" s="147" t="s">
        <v>191</v>
      </c>
      <c r="C377" s="147">
        <v>150</v>
      </c>
      <c r="D377" s="22" t="s">
        <v>15</v>
      </c>
      <c r="E377" s="22">
        <v>79.8</v>
      </c>
      <c r="F377" s="22">
        <v>60</v>
      </c>
      <c r="G377" s="24">
        <v>20</v>
      </c>
      <c r="H377" s="24">
        <f>E377*G377/1000</f>
        <v>1.596</v>
      </c>
      <c r="I377" s="160">
        <f>SUM(H377:H387)</f>
        <v>19.669999999999998</v>
      </c>
      <c r="J377" s="154">
        <v>1.2</v>
      </c>
      <c r="K377" s="154">
        <v>1.4</v>
      </c>
      <c r="L377" s="154">
        <v>8.8</v>
      </c>
      <c r="M377" s="154">
        <v>54</v>
      </c>
      <c r="N377" s="154">
        <v>0.08</v>
      </c>
      <c r="O377" s="154">
        <v>0.08</v>
      </c>
      <c r="P377" s="154">
        <v>6</v>
      </c>
      <c r="Q377" s="154">
        <v>15.4</v>
      </c>
      <c r="R377" s="169">
        <v>1.05</v>
      </c>
    </row>
    <row r="378" spans="1:20" ht="15.75">
      <c r="A378" s="148"/>
      <c r="B378" s="148"/>
      <c r="C378" s="148"/>
      <c r="D378" s="22" t="s">
        <v>16</v>
      </c>
      <c r="E378" s="22">
        <v>7.8</v>
      </c>
      <c r="F378" s="22">
        <v>6</v>
      </c>
      <c r="G378" s="24">
        <v>20</v>
      </c>
      <c r="H378" s="24">
        <f aca="true" t="shared" si="37" ref="H378:H396">E378*G378/1000</f>
        <v>0.156</v>
      </c>
      <c r="I378" s="161"/>
      <c r="J378" s="155"/>
      <c r="K378" s="155"/>
      <c r="L378" s="155"/>
      <c r="M378" s="155"/>
      <c r="N378" s="155"/>
      <c r="O378" s="155"/>
      <c r="P378" s="155"/>
      <c r="Q378" s="155"/>
      <c r="R378" s="169"/>
      <c r="S378" s="18"/>
      <c r="T378" s="18"/>
    </row>
    <row r="379" spans="1:20" ht="15.75">
      <c r="A379" s="148"/>
      <c r="B379" s="148"/>
      <c r="C379" s="148"/>
      <c r="D379" s="22" t="s">
        <v>27</v>
      </c>
      <c r="E379" s="22">
        <v>7.2</v>
      </c>
      <c r="F379" s="22">
        <v>6</v>
      </c>
      <c r="G379" s="24">
        <v>20</v>
      </c>
      <c r="H379" s="24">
        <f t="shared" si="37"/>
        <v>0.144</v>
      </c>
      <c r="I379" s="161"/>
      <c r="J379" s="155"/>
      <c r="K379" s="155"/>
      <c r="L379" s="155"/>
      <c r="M379" s="155"/>
      <c r="N379" s="155"/>
      <c r="O379" s="155"/>
      <c r="P379" s="155"/>
      <c r="Q379" s="155"/>
      <c r="R379" s="169"/>
      <c r="S379" s="18"/>
      <c r="T379" s="18"/>
    </row>
    <row r="380" spans="1:20" ht="15.75">
      <c r="A380" s="148"/>
      <c r="B380" s="148"/>
      <c r="C380" s="148"/>
      <c r="D380" s="22" t="s">
        <v>72</v>
      </c>
      <c r="E380" s="22">
        <v>1.8</v>
      </c>
      <c r="F380" s="22">
        <v>1.8</v>
      </c>
      <c r="G380" s="24">
        <v>115</v>
      </c>
      <c r="H380" s="24">
        <f t="shared" si="37"/>
        <v>0.207</v>
      </c>
      <c r="I380" s="161"/>
      <c r="J380" s="155"/>
      <c r="K380" s="155"/>
      <c r="L380" s="155"/>
      <c r="M380" s="155"/>
      <c r="N380" s="155"/>
      <c r="O380" s="155"/>
      <c r="P380" s="155"/>
      <c r="Q380" s="155"/>
      <c r="R380" s="169"/>
      <c r="S380" s="18"/>
      <c r="T380" s="18"/>
    </row>
    <row r="381" spans="1:20" s="5" customFormat="1" ht="18.75" customHeight="1">
      <c r="A381" s="148"/>
      <c r="B381" s="148"/>
      <c r="C381" s="148"/>
      <c r="D381" s="22" t="s">
        <v>157</v>
      </c>
      <c r="E381" s="22">
        <v>1</v>
      </c>
      <c r="F381" s="22">
        <v>1</v>
      </c>
      <c r="G381" s="24">
        <v>12</v>
      </c>
      <c r="H381" s="24">
        <f t="shared" si="37"/>
        <v>0.012</v>
      </c>
      <c r="I381" s="161"/>
      <c r="J381" s="155"/>
      <c r="K381" s="155"/>
      <c r="L381" s="155"/>
      <c r="M381" s="155"/>
      <c r="N381" s="155"/>
      <c r="O381" s="155"/>
      <c r="P381" s="155"/>
      <c r="Q381" s="155"/>
      <c r="R381" s="169"/>
      <c r="S381" s="15"/>
      <c r="T381" s="15"/>
    </row>
    <row r="382" spans="1:20" s="5" customFormat="1" ht="15.75">
      <c r="A382" s="148"/>
      <c r="B382" s="148"/>
      <c r="C382" s="148"/>
      <c r="D382" s="22" t="s">
        <v>192</v>
      </c>
      <c r="E382" s="22">
        <v>1.8</v>
      </c>
      <c r="F382" s="22">
        <v>1.8</v>
      </c>
      <c r="G382" s="24">
        <v>475</v>
      </c>
      <c r="H382" s="24">
        <f t="shared" si="37"/>
        <v>0.855</v>
      </c>
      <c r="I382" s="161"/>
      <c r="J382" s="155"/>
      <c r="K382" s="155"/>
      <c r="L382" s="155"/>
      <c r="M382" s="155"/>
      <c r="N382" s="155"/>
      <c r="O382" s="155"/>
      <c r="P382" s="155"/>
      <c r="Q382" s="155"/>
      <c r="R382" s="169"/>
      <c r="S382" s="15"/>
      <c r="T382" s="15"/>
    </row>
    <row r="383" spans="1:20" s="5" customFormat="1" ht="15.75">
      <c r="A383" s="148"/>
      <c r="B383" s="148"/>
      <c r="C383" s="148"/>
      <c r="D383" s="22" t="s">
        <v>12</v>
      </c>
      <c r="E383" s="22">
        <v>108</v>
      </c>
      <c r="F383" s="22">
        <v>108</v>
      </c>
      <c r="G383" s="30"/>
      <c r="H383" s="24">
        <f t="shared" si="37"/>
        <v>0</v>
      </c>
      <c r="I383" s="161"/>
      <c r="J383" s="155"/>
      <c r="K383" s="155"/>
      <c r="L383" s="155"/>
      <c r="M383" s="155"/>
      <c r="N383" s="155"/>
      <c r="O383" s="155"/>
      <c r="P383" s="155"/>
      <c r="Q383" s="155"/>
      <c r="R383" s="169"/>
      <c r="S383" s="15"/>
      <c r="T383" s="15"/>
    </row>
    <row r="384" spans="1:20" s="5" customFormat="1" ht="15.75">
      <c r="A384" s="148"/>
      <c r="B384" s="148"/>
      <c r="C384" s="148"/>
      <c r="D384" s="22" t="s">
        <v>17</v>
      </c>
      <c r="E384" s="22">
        <v>46.4</v>
      </c>
      <c r="F384" s="22">
        <v>34.2</v>
      </c>
      <c r="G384" s="24">
        <v>350</v>
      </c>
      <c r="H384" s="24">
        <f t="shared" si="37"/>
        <v>16.24</v>
      </c>
      <c r="I384" s="161"/>
      <c r="J384" s="155"/>
      <c r="K384" s="155"/>
      <c r="L384" s="155"/>
      <c r="M384" s="155"/>
      <c r="N384" s="155"/>
      <c r="O384" s="155"/>
      <c r="P384" s="155"/>
      <c r="Q384" s="155"/>
      <c r="R384" s="169"/>
      <c r="S384" s="15"/>
      <c r="T384" s="15"/>
    </row>
    <row r="385" spans="1:20" s="5" customFormat="1" ht="15.75">
      <c r="A385" s="148"/>
      <c r="B385" s="148"/>
      <c r="C385" s="148"/>
      <c r="D385" s="22" t="s">
        <v>27</v>
      </c>
      <c r="E385" s="22">
        <v>3.5</v>
      </c>
      <c r="F385" s="22">
        <v>3</v>
      </c>
      <c r="G385" s="24">
        <v>20</v>
      </c>
      <c r="H385" s="24">
        <f t="shared" si="37"/>
        <v>0.07</v>
      </c>
      <c r="I385" s="161"/>
      <c r="J385" s="155"/>
      <c r="K385" s="155"/>
      <c r="L385" s="155"/>
      <c r="M385" s="155"/>
      <c r="N385" s="155"/>
      <c r="O385" s="155"/>
      <c r="P385" s="155"/>
      <c r="Q385" s="155"/>
      <c r="R385" s="169"/>
      <c r="S385" s="15"/>
      <c r="T385" s="15"/>
    </row>
    <row r="386" spans="1:20" s="5" customFormat="1" ht="15.75">
      <c r="A386" s="148"/>
      <c r="B386" s="148"/>
      <c r="C386" s="148"/>
      <c r="D386" s="22" t="s">
        <v>12</v>
      </c>
      <c r="E386" s="22">
        <v>3</v>
      </c>
      <c r="F386" s="22">
        <v>3</v>
      </c>
      <c r="G386" s="30"/>
      <c r="H386" s="24">
        <f t="shared" si="37"/>
        <v>0</v>
      </c>
      <c r="I386" s="161"/>
      <c r="J386" s="155"/>
      <c r="K386" s="155"/>
      <c r="L386" s="155"/>
      <c r="M386" s="155"/>
      <c r="N386" s="155"/>
      <c r="O386" s="155"/>
      <c r="P386" s="155"/>
      <c r="Q386" s="155"/>
      <c r="R386" s="169"/>
      <c r="S386" s="15"/>
      <c r="T386" s="15"/>
    </row>
    <row r="387" spans="1:20" s="5" customFormat="1" ht="15.75">
      <c r="A387" s="149"/>
      <c r="B387" s="149"/>
      <c r="C387" s="149"/>
      <c r="D387" s="22" t="s">
        <v>25</v>
      </c>
      <c r="E387" s="22">
        <v>2.4</v>
      </c>
      <c r="F387" s="22">
        <v>0.06</v>
      </c>
      <c r="G387" s="24">
        <v>6.5</v>
      </c>
      <c r="H387" s="24">
        <f>F387*G387</f>
        <v>0.39</v>
      </c>
      <c r="I387" s="162"/>
      <c r="J387" s="156"/>
      <c r="K387" s="156"/>
      <c r="L387" s="156"/>
      <c r="M387" s="156"/>
      <c r="N387" s="156"/>
      <c r="O387" s="156"/>
      <c r="P387" s="156"/>
      <c r="Q387" s="156"/>
      <c r="R387" s="169"/>
      <c r="S387" s="15"/>
      <c r="T387" s="15"/>
    </row>
    <row r="388" spans="1:20" s="5" customFormat="1" ht="15.75">
      <c r="A388" s="147">
        <v>1267</v>
      </c>
      <c r="B388" s="147" t="s">
        <v>182</v>
      </c>
      <c r="C388" s="147">
        <v>100</v>
      </c>
      <c r="D388" s="22" t="s">
        <v>55</v>
      </c>
      <c r="E388" s="22">
        <v>33.3</v>
      </c>
      <c r="F388" s="22">
        <v>33.3</v>
      </c>
      <c r="G388" s="30">
        <v>26</v>
      </c>
      <c r="H388" s="30">
        <f t="shared" si="37"/>
        <v>0.8657999999999999</v>
      </c>
      <c r="I388" s="178">
        <f>SUM(H388:H396)</f>
        <v>2.71866</v>
      </c>
      <c r="J388" s="154">
        <v>4.1</v>
      </c>
      <c r="K388" s="154">
        <v>5.9</v>
      </c>
      <c r="L388" s="154">
        <v>23.8</v>
      </c>
      <c r="M388" s="154">
        <v>168.3</v>
      </c>
      <c r="N388" s="154">
        <v>0.05</v>
      </c>
      <c r="O388" s="154">
        <v>0.36</v>
      </c>
      <c r="P388" s="154">
        <v>10.08</v>
      </c>
      <c r="Q388" s="154">
        <v>48.3</v>
      </c>
      <c r="R388" s="204">
        <v>1.53</v>
      </c>
      <c r="S388" s="15"/>
      <c r="T388" s="15"/>
    </row>
    <row r="389" spans="1:20" s="5" customFormat="1" ht="15.75">
      <c r="A389" s="148"/>
      <c r="B389" s="148"/>
      <c r="C389" s="148"/>
      <c r="D389" s="22" t="s">
        <v>189</v>
      </c>
      <c r="E389" s="22">
        <v>1.3</v>
      </c>
      <c r="F389" s="22">
        <v>1.3</v>
      </c>
      <c r="G389" s="30">
        <v>26</v>
      </c>
      <c r="H389" s="30">
        <f t="shared" si="37"/>
        <v>0.033800000000000004</v>
      </c>
      <c r="I389" s="178"/>
      <c r="J389" s="155"/>
      <c r="K389" s="155"/>
      <c r="L389" s="155"/>
      <c r="M389" s="155"/>
      <c r="N389" s="155"/>
      <c r="O389" s="155"/>
      <c r="P389" s="155"/>
      <c r="Q389" s="155"/>
      <c r="R389" s="234"/>
      <c r="S389" s="15"/>
      <c r="T389" s="15"/>
    </row>
    <row r="390" spans="1:20" s="5" customFormat="1" ht="12.75" customHeight="1">
      <c r="A390" s="148"/>
      <c r="B390" s="148"/>
      <c r="C390" s="148"/>
      <c r="D390" s="22" t="s">
        <v>12</v>
      </c>
      <c r="E390" s="22">
        <v>17.3</v>
      </c>
      <c r="F390" s="22">
        <v>17.3</v>
      </c>
      <c r="G390" s="30"/>
      <c r="H390" s="30">
        <f t="shared" si="37"/>
        <v>0</v>
      </c>
      <c r="I390" s="178"/>
      <c r="J390" s="155"/>
      <c r="K390" s="155"/>
      <c r="L390" s="155"/>
      <c r="M390" s="155"/>
      <c r="N390" s="155"/>
      <c r="O390" s="155"/>
      <c r="P390" s="155"/>
      <c r="Q390" s="155"/>
      <c r="R390" s="234"/>
      <c r="S390" s="15"/>
      <c r="T390" s="15"/>
    </row>
    <row r="391" spans="1:20" s="5" customFormat="1" ht="12.75" customHeight="1">
      <c r="A391" s="148"/>
      <c r="B391" s="148"/>
      <c r="C391" s="148"/>
      <c r="D391" s="22" t="s">
        <v>81</v>
      </c>
      <c r="E391" s="22">
        <v>0.53</v>
      </c>
      <c r="F391" s="22">
        <v>0.53</v>
      </c>
      <c r="G391" s="24">
        <v>12</v>
      </c>
      <c r="H391" s="30">
        <f t="shared" si="37"/>
        <v>0.00636</v>
      </c>
      <c r="I391" s="178"/>
      <c r="J391" s="155"/>
      <c r="K391" s="155"/>
      <c r="L391" s="155"/>
      <c r="M391" s="155"/>
      <c r="N391" s="155"/>
      <c r="O391" s="155"/>
      <c r="P391" s="155"/>
      <c r="Q391" s="155"/>
      <c r="R391" s="234"/>
      <c r="S391" s="15"/>
      <c r="T391" s="15"/>
    </row>
    <row r="392" spans="1:20" s="5" customFormat="1" ht="15.75">
      <c r="A392" s="148"/>
      <c r="B392" s="148"/>
      <c r="C392" s="148"/>
      <c r="D392" s="22" t="s">
        <v>190</v>
      </c>
      <c r="E392" s="22"/>
      <c r="F392" s="22">
        <v>50</v>
      </c>
      <c r="G392" s="30"/>
      <c r="H392" s="30">
        <f t="shared" si="37"/>
        <v>0</v>
      </c>
      <c r="I392" s="178"/>
      <c r="J392" s="155"/>
      <c r="K392" s="155"/>
      <c r="L392" s="155"/>
      <c r="M392" s="155"/>
      <c r="N392" s="155"/>
      <c r="O392" s="155"/>
      <c r="P392" s="155"/>
      <c r="Q392" s="155"/>
      <c r="R392" s="234"/>
      <c r="S392" s="15"/>
      <c r="T392" s="15"/>
    </row>
    <row r="393" spans="1:20" s="5" customFormat="1" ht="15.75">
      <c r="A393" s="148"/>
      <c r="B393" s="148"/>
      <c r="C393" s="148"/>
      <c r="D393" s="22" t="s">
        <v>15</v>
      </c>
      <c r="E393" s="22">
        <v>69.3</v>
      </c>
      <c r="F393" s="22">
        <v>52</v>
      </c>
      <c r="G393" s="30">
        <v>20</v>
      </c>
      <c r="H393" s="30">
        <f t="shared" si="37"/>
        <v>1.386</v>
      </c>
      <c r="I393" s="178"/>
      <c r="J393" s="155"/>
      <c r="K393" s="155"/>
      <c r="L393" s="155"/>
      <c r="M393" s="155"/>
      <c r="N393" s="155"/>
      <c r="O393" s="155"/>
      <c r="P393" s="155"/>
      <c r="Q393" s="155"/>
      <c r="R393" s="234"/>
      <c r="S393" s="15"/>
      <c r="T393" s="15"/>
    </row>
    <row r="394" spans="1:20" s="5" customFormat="1" ht="15.75">
      <c r="A394" s="148"/>
      <c r="B394" s="148"/>
      <c r="C394" s="148"/>
      <c r="D394" s="22" t="s">
        <v>27</v>
      </c>
      <c r="E394" s="22">
        <v>8</v>
      </c>
      <c r="F394" s="22">
        <v>6.6</v>
      </c>
      <c r="G394" s="30">
        <v>20</v>
      </c>
      <c r="H394" s="30">
        <f t="shared" si="37"/>
        <v>0.16</v>
      </c>
      <c r="I394" s="178"/>
      <c r="J394" s="155"/>
      <c r="K394" s="155"/>
      <c r="L394" s="155"/>
      <c r="M394" s="155"/>
      <c r="N394" s="155"/>
      <c r="O394" s="155"/>
      <c r="P394" s="155"/>
      <c r="Q394" s="155"/>
      <c r="R394" s="234"/>
      <c r="S394" s="15"/>
      <c r="T394" s="15"/>
    </row>
    <row r="395" spans="1:20" s="5" customFormat="1" ht="15.75">
      <c r="A395" s="148"/>
      <c r="B395" s="148"/>
      <c r="C395" s="148"/>
      <c r="D395" s="22" t="s">
        <v>188</v>
      </c>
      <c r="E395" s="22">
        <v>3.3</v>
      </c>
      <c r="F395" s="22">
        <v>3.3</v>
      </c>
      <c r="G395" s="24">
        <v>79</v>
      </c>
      <c r="H395" s="30">
        <f t="shared" si="37"/>
        <v>0.2607</v>
      </c>
      <c r="I395" s="178"/>
      <c r="J395" s="155"/>
      <c r="K395" s="155"/>
      <c r="L395" s="155"/>
      <c r="M395" s="155"/>
      <c r="N395" s="155"/>
      <c r="O395" s="155"/>
      <c r="P395" s="155"/>
      <c r="Q395" s="155"/>
      <c r="R395" s="234"/>
      <c r="S395" s="15"/>
      <c r="T395" s="15"/>
    </row>
    <row r="396" spans="1:20" s="5" customFormat="1" ht="15.75">
      <c r="A396" s="148"/>
      <c r="B396" s="148"/>
      <c r="C396" s="148"/>
      <c r="D396" s="22" t="s">
        <v>157</v>
      </c>
      <c r="E396" s="22">
        <v>0.5</v>
      </c>
      <c r="F396" s="22">
        <v>0.5</v>
      </c>
      <c r="G396" s="30">
        <v>12</v>
      </c>
      <c r="H396" s="30">
        <f t="shared" si="37"/>
        <v>0.006</v>
      </c>
      <c r="I396" s="178"/>
      <c r="J396" s="156"/>
      <c r="K396" s="156"/>
      <c r="L396" s="156"/>
      <c r="M396" s="156"/>
      <c r="N396" s="156"/>
      <c r="O396" s="156"/>
      <c r="P396" s="156"/>
      <c r="Q396" s="156"/>
      <c r="R396" s="207"/>
      <c r="S396" s="15"/>
      <c r="T396" s="15"/>
    </row>
    <row r="397" spans="1:18" s="5" customFormat="1" ht="15.75">
      <c r="A397" s="22"/>
      <c r="B397" s="22" t="s">
        <v>19</v>
      </c>
      <c r="C397" s="22">
        <v>30</v>
      </c>
      <c r="D397" s="22" t="s">
        <v>19</v>
      </c>
      <c r="E397" s="22">
        <v>30</v>
      </c>
      <c r="F397" s="22">
        <v>30</v>
      </c>
      <c r="G397" s="30">
        <v>35.7</v>
      </c>
      <c r="H397" s="30">
        <f aca="true" t="shared" si="38" ref="H397:H402">E397*G397/1000</f>
        <v>1.071</v>
      </c>
      <c r="I397" s="30">
        <f>H397</f>
        <v>1.071</v>
      </c>
      <c r="J397" s="82">
        <v>3.2</v>
      </c>
      <c r="K397" s="82">
        <v>0.48</v>
      </c>
      <c r="L397" s="82">
        <v>16.8</v>
      </c>
      <c r="M397" s="82">
        <v>81</v>
      </c>
      <c r="N397" s="82">
        <v>0.05</v>
      </c>
      <c r="O397" s="82">
        <v>0.02</v>
      </c>
      <c r="P397" s="82">
        <v>0</v>
      </c>
      <c r="Q397" s="82">
        <v>6.9</v>
      </c>
      <c r="R397" s="100">
        <v>6</v>
      </c>
    </row>
    <row r="398" spans="1:18" s="5" customFormat="1" ht="15.75">
      <c r="A398" s="22"/>
      <c r="B398" s="22" t="s">
        <v>20</v>
      </c>
      <c r="C398" s="22">
        <v>30</v>
      </c>
      <c r="D398" s="22" t="s">
        <v>20</v>
      </c>
      <c r="E398" s="22">
        <v>30</v>
      </c>
      <c r="F398" s="22">
        <v>30</v>
      </c>
      <c r="G398" s="30">
        <v>50</v>
      </c>
      <c r="H398" s="30">
        <f t="shared" si="38"/>
        <v>1.5</v>
      </c>
      <c r="I398" s="34">
        <f>H398</f>
        <v>1.5</v>
      </c>
      <c r="J398" s="82">
        <v>2.6</v>
      </c>
      <c r="K398" s="82">
        <v>0.4</v>
      </c>
      <c r="L398" s="82">
        <v>13.6</v>
      </c>
      <c r="M398" s="82">
        <v>72.4</v>
      </c>
      <c r="N398" s="82">
        <v>0.03</v>
      </c>
      <c r="O398" s="82">
        <v>0.012</v>
      </c>
      <c r="P398" s="82">
        <v>0</v>
      </c>
      <c r="Q398" s="82">
        <v>7.2</v>
      </c>
      <c r="R398" s="100">
        <v>1.16</v>
      </c>
    </row>
    <row r="399" spans="1:18" s="5" customFormat="1" ht="15.75">
      <c r="A399" s="147">
        <v>639</v>
      </c>
      <c r="B399" s="147" t="s">
        <v>51</v>
      </c>
      <c r="C399" s="147">
        <v>150</v>
      </c>
      <c r="D399" s="22" t="s">
        <v>50</v>
      </c>
      <c r="E399" s="22">
        <v>18.7</v>
      </c>
      <c r="F399" s="22">
        <v>18.7</v>
      </c>
      <c r="G399" s="30">
        <v>50</v>
      </c>
      <c r="H399" s="30">
        <f t="shared" si="38"/>
        <v>0.935</v>
      </c>
      <c r="I399" s="157">
        <f>SUM(H399:H402)</f>
        <v>1.514</v>
      </c>
      <c r="J399" s="154">
        <v>0.4</v>
      </c>
      <c r="K399" s="154">
        <v>0</v>
      </c>
      <c r="L399" s="154">
        <v>23.5</v>
      </c>
      <c r="M399" s="154">
        <v>93</v>
      </c>
      <c r="N399" s="154">
        <v>0.001</v>
      </c>
      <c r="O399" s="154">
        <v>0.001</v>
      </c>
      <c r="P399" s="154">
        <v>0.15</v>
      </c>
      <c r="Q399" s="154">
        <v>18.9</v>
      </c>
      <c r="R399" s="204">
        <v>0.45</v>
      </c>
    </row>
    <row r="400" spans="1:18" s="5" customFormat="1" ht="15.75">
      <c r="A400" s="148"/>
      <c r="B400" s="148"/>
      <c r="C400" s="148"/>
      <c r="D400" s="22" t="s">
        <v>10</v>
      </c>
      <c r="E400" s="22">
        <v>15</v>
      </c>
      <c r="F400" s="22">
        <v>15</v>
      </c>
      <c r="G400" s="30">
        <v>34</v>
      </c>
      <c r="H400" s="30">
        <f t="shared" si="38"/>
        <v>0.51</v>
      </c>
      <c r="I400" s="158"/>
      <c r="J400" s="155"/>
      <c r="K400" s="155"/>
      <c r="L400" s="155"/>
      <c r="M400" s="155"/>
      <c r="N400" s="155"/>
      <c r="O400" s="155"/>
      <c r="P400" s="155"/>
      <c r="Q400" s="155"/>
      <c r="R400" s="234"/>
    </row>
    <row r="401" spans="1:20" s="5" customFormat="1" ht="15.75">
      <c r="A401" s="148"/>
      <c r="B401" s="148"/>
      <c r="C401" s="148"/>
      <c r="D401" s="22" t="s">
        <v>12</v>
      </c>
      <c r="E401" s="22">
        <v>144</v>
      </c>
      <c r="F401" s="22">
        <v>144</v>
      </c>
      <c r="G401" s="30"/>
      <c r="H401" s="30">
        <f t="shared" si="38"/>
        <v>0</v>
      </c>
      <c r="I401" s="158"/>
      <c r="J401" s="155"/>
      <c r="K401" s="155"/>
      <c r="L401" s="155"/>
      <c r="M401" s="155"/>
      <c r="N401" s="155"/>
      <c r="O401" s="155"/>
      <c r="P401" s="155"/>
      <c r="Q401" s="155"/>
      <c r="R401" s="234"/>
      <c r="S401" s="15"/>
      <c r="T401" s="15"/>
    </row>
    <row r="402" spans="1:20" s="5" customFormat="1" ht="15.75">
      <c r="A402" s="149"/>
      <c r="B402" s="149"/>
      <c r="C402" s="149"/>
      <c r="D402" s="22" t="s">
        <v>76</v>
      </c>
      <c r="E402" s="22">
        <v>0.15</v>
      </c>
      <c r="F402" s="22">
        <v>0.15</v>
      </c>
      <c r="G402" s="30">
        <v>460</v>
      </c>
      <c r="H402" s="30">
        <f t="shared" si="38"/>
        <v>0.069</v>
      </c>
      <c r="I402" s="159"/>
      <c r="J402" s="156"/>
      <c r="K402" s="156"/>
      <c r="L402" s="156"/>
      <c r="M402" s="156"/>
      <c r="N402" s="156"/>
      <c r="O402" s="156"/>
      <c r="P402" s="156"/>
      <c r="Q402" s="156"/>
      <c r="R402" s="207"/>
      <c r="S402" s="15"/>
      <c r="T402" s="15"/>
    </row>
    <row r="403" spans="1:20" s="5" customFormat="1" ht="15.75">
      <c r="A403" s="37" t="s">
        <v>148</v>
      </c>
      <c r="B403" s="37"/>
      <c r="C403" s="37"/>
      <c r="D403" s="125"/>
      <c r="E403" s="125"/>
      <c r="F403" s="125"/>
      <c r="G403" s="125"/>
      <c r="H403" s="133"/>
      <c r="I403" s="46">
        <f>SUM(I377:I402)</f>
        <v>26.47366</v>
      </c>
      <c r="J403" s="91">
        <f aca="true" t="shared" si="39" ref="J403:R403">SUM(J377:J402)</f>
        <v>11.5</v>
      </c>
      <c r="K403" s="91">
        <f t="shared" si="39"/>
        <v>8.180000000000001</v>
      </c>
      <c r="L403" s="91">
        <f t="shared" si="39"/>
        <v>86.5</v>
      </c>
      <c r="M403" s="91">
        <f t="shared" si="39"/>
        <v>468.70000000000005</v>
      </c>
      <c r="N403" s="91">
        <f t="shared" si="39"/>
        <v>0.211</v>
      </c>
      <c r="O403" s="91">
        <f t="shared" si="39"/>
        <v>0.47300000000000003</v>
      </c>
      <c r="P403" s="91">
        <f t="shared" si="39"/>
        <v>16.229999999999997</v>
      </c>
      <c r="Q403" s="91">
        <f t="shared" si="39"/>
        <v>96.69999999999999</v>
      </c>
      <c r="R403" s="91">
        <f t="shared" si="39"/>
        <v>10.19</v>
      </c>
      <c r="S403" s="15"/>
      <c r="T403" s="15"/>
    </row>
    <row r="404" spans="1:20" ht="15.75">
      <c r="A404" s="40"/>
      <c r="B404" s="40"/>
      <c r="C404" s="40"/>
      <c r="D404" s="40"/>
      <c r="E404" s="40"/>
      <c r="F404" s="40"/>
      <c r="G404" s="40"/>
      <c r="H404" s="40"/>
      <c r="I404" s="41"/>
      <c r="J404" s="123"/>
      <c r="K404" s="123"/>
      <c r="L404" s="123"/>
      <c r="M404" s="123"/>
      <c r="N404" s="123"/>
      <c r="O404" s="123"/>
      <c r="P404" s="123"/>
      <c r="Q404" s="123"/>
      <c r="R404" s="123"/>
      <c r="S404" s="18"/>
      <c r="T404" s="18"/>
    </row>
    <row r="405" spans="1:20" ht="12.75" customHeight="1">
      <c r="A405" s="152" t="s">
        <v>53</v>
      </c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8"/>
      <c r="T405" s="18"/>
    </row>
    <row r="406" spans="1:20" ht="31.5">
      <c r="A406" s="22"/>
      <c r="B406" s="22" t="s">
        <v>160</v>
      </c>
      <c r="C406" s="22">
        <v>50</v>
      </c>
      <c r="D406" s="22" t="s">
        <v>197</v>
      </c>
      <c r="E406" s="22">
        <v>50</v>
      </c>
      <c r="F406" s="22">
        <v>50</v>
      </c>
      <c r="G406" s="30">
        <v>78</v>
      </c>
      <c r="H406" s="30">
        <f>E406*G406/1000</f>
        <v>3.9</v>
      </c>
      <c r="I406" s="55">
        <f>H406</f>
        <v>3.9</v>
      </c>
      <c r="J406" s="76">
        <v>2.4</v>
      </c>
      <c r="K406" s="76">
        <v>7.35</v>
      </c>
      <c r="L406" s="76">
        <v>34.3</v>
      </c>
      <c r="M406" s="76" t="s">
        <v>120</v>
      </c>
      <c r="N406" s="76">
        <v>0</v>
      </c>
      <c r="O406" s="76">
        <v>0</v>
      </c>
      <c r="P406" s="76">
        <v>0</v>
      </c>
      <c r="Q406" s="76">
        <v>4.9</v>
      </c>
      <c r="R406" s="76">
        <v>0.15</v>
      </c>
      <c r="S406" s="18"/>
      <c r="T406" s="18"/>
    </row>
    <row r="407" spans="1:20" ht="15.75">
      <c r="A407" s="22">
        <v>697</v>
      </c>
      <c r="B407" s="22" t="s">
        <v>63</v>
      </c>
      <c r="C407" s="22">
        <v>150</v>
      </c>
      <c r="D407" s="22" t="s">
        <v>63</v>
      </c>
      <c r="E407" s="22">
        <v>158.2</v>
      </c>
      <c r="F407" s="22">
        <v>150</v>
      </c>
      <c r="G407" s="30">
        <v>48</v>
      </c>
      <c r="H407" s="30">
        <f>E407*G407/1000</f>
        <v>7.5935999999999995</v>
      </c>
      <c r="I407" s="30">
        <f>H407</f>
        <v>7.5935999999999995</v>
      </c>
      <c r="J407" s="82">
        <v>3.4</v>
      </c>
      <c r="K407" s="82">
        <v>3.5</v>
      </c>
      <c r="L407" s="82">
        <v>22.7</v>
      </c>
      <c r="M407" s="82">
        <v>133</v>
      </c>
      <c r="N407" s="82">
        <v>0.06</v>
      </c>
      <c r="O407" s="82">
        <v>0.3</v>
      </c>
      <c r="P407" s="82">
        <v>1.5</v>
      </c>
      <c r="Q407" s="82">
        <v>176.1</v>
      </c>
      <c r="R407" s="82">
        <v>0.15</v>
      </c>
      <c r="S407" s="18"/>
      <c r="T407" s="18"/>
    </row>
    <row r="408" spans="1:18" ht="15.75">
      <c r="A408" s="22" t="s">
        <v>13</v>
      </c>
      <c r="B408" s="22"/>
      <c r="C408" s="22"/>
      <c r="D408" s="57"/>
      <c r="E408" s="57"/>
      <c r="F408" s="57"/>
      <c r="G408" s="57"/>
      <c r="H408" s="57"/>
      <c r="I408" s="46">
        <f aca="true" t="shared" si="40" ref="I408:R408">SUM(I406:I407)</f>
        <v>11.493599999999999</v>
      </c>
      <c r="J408" s="91">
        <f t="shared" si="40"/>
        <v>5.8</v>
      </c>
      <c r="K408" s="91">
        <f t="shared" si="40"/>
        <v>10.85</v>
      </c>
      <c r="L408" s="91">
        <f t="shared" si="40"/>
        <v>57</v>
      </c>
      <c r="M408" s="91">
        <f t="shared" si="40"/>
        <v>133</v>
      </c>
      <c r="N408" s="91">
        <f t="shared" si="40"/>
        <v>0.06</v>
      </c>
      <c r="O408" s="91">
        <f t="shared" si="40"/>
        <v>0.3</v>
      </c>
      <c r="P408" s="91">
        <f t="shared" si="40"/>
        <v>1.5</v>
      </c>
      <c r="Q408" s="91">
        <f t="shared" si="40"/>
        <v>181</v>
      </c>
      <c r="R408" s="91">
        <f t="shared" si="40"/>
        <v>0.3</v>
      </c>
    </row>
    <row r="409" spans="1:18" s="5" customFormat="1" ht="31.5">
      <c r="A409" s="22" t="s">
        <v>57</v>
      </c>
      <c r="B409" s="22"/>
      <c r="C409" s="22"/>
      <c r="D409" s="125"/>
      <c r="E409" s="125"/>
      <c r="F409" s="125"/>
      <c r="G409" s="125"/>
      <c r="H409" s="125"/>
      <c r="I409" s="101">
        <f aca="true" t="shared" si="41" ref="I409:R409">I372+I373+I403+I408</f>
        <v>52.761160000000004</v>
      </c>
      <c r="J409" s="96">
        <f t="shared" si="41"/>
        <v>29.1</v>
      </c>
      <c r="K409" s="96">
        <f t="shared" si="41"/>
        <v>28.61</v>
      </c>
      <c r="L409" s="96">
        <f t="shared" si="41"/>
        <v>211.4</v>
      </c>
      <c r="M409" s="96" t="e">
        <f t="shared" si="41"/>
        <v>#REF!</v>
      </c>
      <c r="N409" s="96">
        <f t="shared" si="41"/>
        <v>0.47100000000000003</v>
      </c>
      <c r="O409" s="96">
        <f t="shared" si="41"/>
        <v>0.903</v>
      </c>
      <c r="P409" s="96">
        <f t="shared" si="41"/>
        <v>57.73</v>
      </c>
      <c r="Q409" s="96">
        <f t="shared" si="41"/>
        <v>343.4</v>
      </c>
      <c r="R409" s="96">
        <f t="shared" si="41"/>
        <v>22.34</v>
      </c>
    </row>
    <row r="410" spans="1:18" s="5" customFormat="1" ht="15.75">
      <c r="A410" s="52"/>
      <c r="B410" s="52"/>
      <c r="C410" s="52"/>
      <c r="D410" s="61"/>
      <c r="E410" s="61"/>
      <c r="F410" s="61"/>
      <c r="G410" s="61"/>
      <c r="H410" s="61"/>
      <c r="I410" s="52"/>
      <c r="J410" s="124"/>
      <c r="K410" s="124"/>
      <c r="L410" s="124"/>
      <c r="M410" s="124"/>
      <c r="N410" s="124"/>
      <c r="O410" s="124"/>
      <c r="P410" s="124"/>
      <c r="Q410" s="124"/>
      <c r="R410" s="124"/>
    </row>
    <row r="411" spans="1:18" s="5" customFormat="1" ht="28.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124"/>
      <c r="K411" s="124"/>
      <c r="L411" s="124"/>
      <c r="M411" s="124"/>
      <c r="N411" s="124"/>
      <c r="O411" s="124"/>
      <c r="P411" s="124"/>
      <c r="Q411" s="124"/>
      <c r="R411" s="124"/>
    </row>
    <row r="412" spans="1:18" s="15" customFormat="1" ht="16.5" customHeight="1">
      <c r="A412" s="123"/>
      <c r="B412" s="123"/>
      <c r="C412" s="123"/>
      <c r="D412" s="130"/>
      <c r="E412" s="130"/>
      <c r="F412" s="130"/>
      <c r="G412" s="130"/>
      <c r="H412" s="130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</row>
    <row r="413" spans="1:18" s="15" customFormat="1" ht="18" customHeight="1">
      <c r="A413" s="191" t="s">
        <v>110</v>
      </c>
      <c r="B413" s="191"/>
      <c r="C413" s="191"/>
      <c r="D413" s="191"/>
      <c r="E413" s="191"/>
      <c r="F413" s="191"/>
      <c r="G413" s="191"/>
      <c r="H413" s="191"/>
      <c r="I413" s="191"/>
      <c r="J413" s="191"/>
      <c r="K413" s="191"/>
      <c r="L413" s="191"/>
      <c r="M413" s="191"/>
      <c r="N413" s="191"/>
      <c r="O413" s="191"/>
      <c r="P413" s="191"/>
      <c r="Q413" s="191"/>
      <c r="R413" s="191"/>
    </row>
    <row r="414" spans="1:18" ht="15.75">
      <c r="A414" s="231" t="s">
        <v>39</v>
      </c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  <c r="R414" s="249"/>
    </row>
    <row r="415" spans="1:18" ht="15.75">
      <c r="A415" s="22">
        <v>1</v>
      </c>
      <c r="B415" s="22">
        <v>2</v>
      </c>
      <c r="C415" s="22">
        <v>3</v>
      </c>
      <c r="D415" s="22">
        <v>4</v>
      </c>
      <c r="E415" s="22">
        <v>5</v>
      </c>
      <c r="F415" s="22">
        <v>6</v>
      </c>
      <c r="G415" s="22">
        <v>7</v>
      </c>
      <c r="H415" s="22">
        <v>8</v>
      </c>
      <c r="I415" s="37">
        <v>9</v>
      </c>
      <c r="J415" s="82">
        <v>10</v>
      </c>
      <c r="K415" s="82">
        <v>11</v>
      </c>
      <c r="L415" s="82">
        <v>12</v>
      </c>
      <c r="M415" s="82">
        <v>13</v>
      </c>
      <c r="N415" s="82">
        <v>14</v>
      </c>
      <c r="O415" s="82">
        <v>15</v>
      </c>
      <c r="P415" s="82">
        <v>16</v>
      </c>
      <c r="Q415" s="82">
        <v>17</v>
      </c>
      <c r="R415" s="82">
        <v>18</v>
      </c>
    </row>
    <row r="416" spans="1:18" ht="15.75">
      <c r="A416" s="177">
        <v>366</v>
      </c>
      <c r="B416" s="177" t="s">
        <v>75</v>
      </c>
      <c r="C416" s="177" t="s">
        <v>118</v>
      </c>
      <c r="D416" s="22" t="s">
        <v>28</v>
      </c>
      <c r="E416" s="22">
        <v>115.2</v>
      </c>
      <c r="F416" s="22">
        <v>112</v>
      </c>
      <c r="G416" s="30">
        <v>224</v>
      </c>
      <c r="H416" s="30">
        <f aca="true" t="shared" si="42" ref="H416:H426">E416*G416/1000</f>
        <v>25.8048</v>
      </c>
      <c r="I416" s="178">
        <f>SUM(H416:H422)</f>
        <v>30.6568</v>
      </c>
      <c r="J416" s="154">
        <v>18</v>
      </c>
      <c r="K416" s="154">
        <v>15.9</v>
      </c>
      <c r="L416" s="154">
        <v>16.4</v>
      </c>
      <c r="M416" s="154">
        <v>286</v>
      </c>
      <c r="N416" s="154">
        <v>0.06</v>
      </c>
      <c r="O416" s="154">
        <v>0.24</v>
      </c>
      <c r="P416" s="154">
        <v>0.36</v>
      </c>
      <c r="Q416" s="204">
        <v>152.1</v>
      </c>
      <c r="R416" s="169">
        <v>0.84</v>
      </c>
    </row>
    <row r="417" spans="1:18" s="5" customFormat="1" ht="15.75">
      <c r="A417" s="177"/>
      <c r="B417" s="177"/>
      <c r="C417" s="177"/>
      <c r="D417" s="22" t="s">
        <v>8</v>
      </c>
      <c r="E417" s="22">
        <v>8</v>
      </c>
      <c r="F417" s="22">
        <v>8</v>
      </c>
      <c r="G417" s="30">
        <v>29</v>
      </c>
      <c r="H417" s="30">
        <f t="shared" si="42"/>
        <v>0.232</v>
      </c>
      <c r="I417" s="178"/>
      <c r="J417" s="155"/>
      <c r="K417" s="155"/>
      <c r="L417" s="155"/>
      <c r="M417" s="155"/>
      <c r="N417" s="155"/>
      <c r="O417" s="155"/>
      <c r="P417" s="155"/>
      <c r="Q417" s="234"/>
      <c r="R417" s="169"/>
    </row>
    <row r="418" spans="1:18" s="5" customFormat="1" ht="12.75" customHeight="1">
      <c r="A418" s="177"/>
      <c r="B418" s="177"/>
      <c r="C418" s="177"/>
      <c r="D418" s="22" t="s">
        <v>10</v>
      </c>
      <c r="E418" s="22">
        <v>8</v>
      </c>
      <c r="F418" s="22">
        <v>8</v>
      </c>
      <c r="G418" s="30">
        <v>34</v>
      </c>
      <c r="H418" s="30">
        <f t="shared" si="42"/>
        <v>0.272</v>
      </c>
      <c r="I418" s="178"/>
      <c r="J418" s="155"/>
      <c r="K418" s="155"/>
      <c r="L418" s="155"/>
      <c r="M418" s="155"/>
      <c r="N418" s="155"/>
      <c r="O418" s="155"/>
      <c r="P418" s="155"/>
      <c r="Q418" s="234"/>
      <c r="R418" s="169"/>
    </row>
    <row r="419" spans="1:18" s="5" customFormat="1" ht="15.75">
      <c r="A419" s="177"/>
      <c r="B419" s="177"/>
      <c r="C419" s="177"/>
      <c r="D419" s="22" t="s">
        <v>25</v>
      </c>
      <c r="E419" s="22">
        <v>3.2</v>
      </c>
      <c r="F419" s="22">
        <v>0.08</v>
      </c>
      <c r="G419" s="30">
        <v>6.5</v>
      </c>
      <c r="H419" s="74">
        <f>F419*G419</f>
        <v>0.52</v>
      </c>
      <c r="I419" s="178"/>
      <c r="J419" s="155"/>
      <c r="K419" s="155"/>
      <c r="L419" s="155"/>
      <c r="M419" s="155"/>
      <c r="N419" s="155"/>
      <c r="O419" s="155"/>
      <c r="P419" s="155"/>
      <c r="Q419" s="234"/>
      <c r="R419" s="169"/>
    </row>
    <row r="420" spans="1:18" s="5" customFormat="1" ht="15.75">
      <c r="A420" s="177"/>
      <c r="B420" s="177"/>
      <c r="C420" s="177"/>
      <c r="D420" s="22" t="s">
        <v>11</v>
      </c>
      <c r="E420" s="22">
        <v>4.8</v>
      </c>
      <c r="F420" s="22">
        <v>4.8</v>
      </c>
      <c r="G420" s="30">
        <v>475</v>
      </c>
      <c r="H420" s="30">
        <f t="shared" si="42"/>
        <v>2.28</v>
      </c>
      <c r="I420" s="178"/>
      <c r="J420" s="155"/>
      <c r="K420" s="155"/>
      <c r="L420" s="155"/>
      <c r="M420" s="155"/>
      <c r="N420" s="155"/>
      <c r="O420" s="155"/>
      <c r="P420" s="155"/>
      <c r="Q420" s="234"/>
      <c r="R420" s="169"/>
    </row>
    <row r="421" spans="1:18" s="5" customFormat="1" ht="15.75">
      <c r="A421" s="177"/>
      <c r="B421" s="177"/>
      <c r="C421" s="177"/>
      <c r="D421" s="22" t="s">
        <v>31</v>
      </c>
      <c r="E421" s="22">
        <v>4.8</v>
      </c>
      <c r="F421" s="22">
        <v>4.8</v>
      </c>
      <c r="G421" s="30">
        <v>85</v>
      </c>
      <c r="H421" s="30">
        <f t="shared" si="42"/>
        <v>0.408</v>
      </c>
      <c r="I421" s="178"/>
      <c r="J421" s="155"/>
      <c r="K421" s="155"/>
      <c r="L421" s="155"/>
      <c r="M421" s="155"/>
      <c r="N421" s="155"/>
      <c r="O421" s="155"/>
      <c r="P421" s="155"/>
      <c r="Q421" s="234"/>
      <c r="R421" s="169"/>
    </row>
    <row r="422" spans="1:18" s="5" customFormat="1" ht="15.75">
      <c r="A422" s="177"/>
      <c r="B422" s="177"/>
      <c r="C422" s="177"/>
      <c r="D422" s="22" t="s">
        <v>82</v>
      </c>
      <c r="E422" s="22">
        <v>8</v>
      </c>
      <c r="F422" s="22">
        <v>8</v>
      </c>
      <c r="G422" s="30">
        <v>142.5</v>
      </c>
      <c r="H422" s="30">
        <f t="shared" si="42"/>
        <v>1.14</v>
      </c>
      <c r="I422" s="178"/>
      <c r="J422" s="156"/>
      <c r="K422" s="156"/>
      <c r="L422" s="156"/>
      <c r="M422" s="156"/>
      <c r="N422" s="156"/>
      <c r="O422" s="156"/>
      <c r="P422" s="156"/>
      <c r="Q422" s="207"/>
      <c r="R422" s="169"/>
    </row>
    <row r="423" spans="1:18" s="5" customFormat="1" ht="15.75">
      <c r="A423" s="147">
        <v>379</v>
      </c>
      <c r="B423" s="147" t="s">
        <v>84</v>
      </c>
      <c r="C423" s="147">
        <v>150</v>
      </c>
      <c r="D423" s="22" t="s">
        <v>85</v>
      </c>
      <c r="E423" s="22">
        <v>1.8</v>
      </c>
      <c r="F423" s="22">
        <v>1.8</v>
      </c>
      <c r="G423" s="30">
        <v>390</v>
      </c>
      <c r="H423" s="74">
        <f t="shared" si="42"/>
        <v>0.702</v>
      </c>
      <c r="I423" s="213">
        <f>SUM(H423:H426)</f>
        <v>4.812</v>
      </c>
      <c r="J423" s="154">
        <v>2.2</v>
      </c>
      <c r="K423" s="154">
        <v>3.2</v>
      </c>
      <c r="L423" s="154">
        <v>25.8</v>
      </c>
      <c r="M423" s="154">
        <v>136.8</v>
      </c>
      <c r="N423" s="154">
        <v>0.02</v>
      </c>
      <c r="O423" s="154">
        <v>0.09</v>
      </c>
      <c r="P423" s="154">
        <v>0.54</v>
      </c>
      <c r="Q423" s="154">
        <v>72</v>
      </c>
      <c r="R423" s="154"/>
    </row>
    <row r="424" spans="1:18" s="5" customFormat="1" ht="15.75">
      <c r="A424" s="148"/>
      <c r="B424" s="148"/>
      <c r="C424" s="148"/>
      <c r="D424" s="22" t="s">
        <v>10</v>
      </c>
      <c r="E424" s="22">
        <v>15</v>
      </c>
      <c r="F424" s="22">
        <v>15</v>
      </c>
      <c r="G424" s="30">
        <v>34</v>
      </c>
      <c r="H424" s="74">
        <f t="shared" si="42"/>
        <v>0.51</v>
      </c>
      <c r="I424" s="158"/>
      <c r="J424" s="155"/>
      <c r="K424" s="155"/>
      <c r="L424" s="155"/>
      <c r="M424" s="155"/>
      <c r="N424" s="155"/>
      <c r="O424" s="155"/>
      <c r="P424" s="155"/>
      <c r="Q424" s="155"/>
      <c r="R424" s="155"/>
    </row>
    <row r="425" spans="1:18" s="5" customFormat="1" ht="14.25" customHeight="1">
      <c r="A425" s="148"/>
      <c r="B425" s="148"/>
      <c r="C425" s="148"/>
      <c r="D425" s="22" t="s">
        <v>9</v>
      </c>
      <c r="E425" s="22">
        <v>75</v>
      </c>
      <c r="F425" s="22">
        <v>75</v>
      </c>
      <c r="G425" s="30">
        <v>48</v>
      </c>
      <c r="H425" s="74">
        <f t="shared" si="42"/>
        <v>3.6</v>
      </c>
      <c r="I425" s="158"/>
      <c r="J425" s="155"/>
      <c r="K425" s="155"/>
      <c r="L425" s="155"/>
      <c r="M425" s="155"/>
      <c r="N425" s="155"/>
      <c r="O425" s="155"/>
      <c r="P425" s="155"/>
      <c r="Q425" s="155"/>
      <c r="R425" s="155"/>
    </row>
    <row r="426" spans="1:18" s="5" customFormat="1" ht="12.75" customHeight="1">
      <c r="A426" s="149"/>
      <c r="B426" s="149"/>
      <c r="C426" s="149"/>
      <c r="D426" s="22" t="s">
        <v>12</v>
      </c>
      <c r="E426" s="22">
        <v>90</v>
      </c>
      <c r="F426" s="22">
        <v>90</v>
      </c>
      <c r="G426" s="30"/>
      <c r="H426" s="74">
        <f t="shared" si="42"/>
        <v>0</v>
      </c>
      <c r="I426" s="159"/>
      <c r="J426" s="156"/>
      <c r="K426" s="156"/>
      <c r="L426" s="156"/>
      <c r="M426" s="156"/>
      <c r="N426" s="156"/>
      <c r="O426" s="156"/>
      <c r="P426" s="156"/>
      <c r="Q426" s="156"/>
      <c r="R426" s="156"/>
    </row>
    <row r="427" spans="1:18" s="5" customFormat="1" ht="15.75">
      <c r="A427" s="22" t="s">
        <v>13</v>
      </c>
      <c r="B427" s="22"/>
      <c r="C427" s="22"/>
      <c r="D427" s="125"/>
      <c r="E427" s="125"/>
      <c r="F427" s="125"/>
      <c r="G427" s="125"/>
      <c r="H427" s="125"/>
      <c r="I427" s="30">
        <f>SUM(I416:I426)</f>
        <v>35.4688</v>
      </c>
      <c r="J427" s="75">
        <f aca="true" t="shared" si="43" ref="J427:R427">SUM(J416:J426)</f>
        <v>20.2</v>
      </c>
      <c r="K427" s="75">
        <f t="shared" si="43"/>
        <v>19.1</v>
      </c>
      <c r="L427" s="75">
        <f t="shared" si="43"/>
        <v>42.2</v>
      </c>
      <c r="M427" s="75">
        <f t="shared" si="43"/>
        <v>422.8</v>
      </c>
      <c r="N427" s="75">
        <f t="shared" si="43"/>
        <v>0.08</v>
      </c>
      <c r="O427" s="75">
        <f t="shared" si="43"/>
        <v>0.32999999999999996</v>
      </c>
      <c r="P427" s="75">
        <f t="shared" si="43"/>
        <v>0.9</v>
      </c>
      <c r="Q427" s="75">
        <f t="shared" si="43"/>
        <v>224.1</v>
      </c>
      <c r="R427" s="75">
        <f t="shared" si="43"/>
        <v>0.84</v>
      </c>
    </row>
    <row r="428" spans="1:18" s="5" customFormat="1" ht="15.75">
      <c r="A428" s="35" t="s">
        <v>87</v>
      </c>
      <c r="B428" s="36"/>
      <c r="C428" s="36"/>
      <c r="D428" s="129"/>
      <c r="E428" s="129"/>
      <c r="F428" s="129"/>
      <c r="G428" s="129"/>
      <c r="H428" s="129"/>
      <c r="I428" s="36"/>
      <c r="J428" s="36"/>
      <c r="K428" s="36"/>
      <c r="L428" s="36"/>
      <c r="M428" s="36"/>
      <c r="N428" s="36"/>
      <c r="O428" s="36"/>
      <c r="P428" s="36"/>
      <c r="Q428" s="36"/>
      <c r="R428" s="22"/>
    </row>
    <row r="429" spans="1:18" s="5" customFormat="1" ht="47.25">
      <c r="A429" s="37"/>
      <c r="B429" s="37" t="s">
        <v>122</v>
      </c>
      <c r="C429" s="37" t="s">
        <v>123</v>
      </c>
      <c r="D429" s="37" t="s">
        <v>122</v>
      </c>
      <c r="E429" s="37" t="s">
        <v>123</v>
      </c>
      <c r="F429" s="37" t="s">
        <v>123</v>
      </c>
      <c r="G429" s="38">
        <v>40</v>
      </c>
      <c r="H429" s="39">
        <v>6</v>
      </c>
      <c r="I429" s="38">
        <f>H429</f>
        <v>6</v>
      </c>
      <c r="J429" s="82">
        <v>0.3</v>
      </c>
      <c r="K429" s="82">
        <v>0</v>
      </c>
      <c r="L429" s="82">
        <v>8.6</v>
      </c>
      <c r="M429" s="82">
        <v>40</v>
      </c>
      <c r="N429" s="82">
        <v>0.04</v>
      </c>
      <c r="O429" s="82">
        <v>0.03</v>
      </c>
      <c r="P429" s="82">
        <v>19.5</v>
      </c>
      <c r="Q429" s="100">
        <v>24</v>
      </c>
      <c r="R429" s="82">
        <v>3.3</v>
      </c>
    </row>
    <row r="430" spans="1:18" s="5" customFormat="1" ht="15.75">
      <c r="A430" s="123"/>
      <c r="B430" s="123"/>
      <c r="C430" s="123"/>
      <c r="D430" s="131"/>
      <c r="E430" s="131"/>
      <c r="F430" s="131"/>
      <c r="G430" s="131"/>
      <c r="H430" s="131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</row>
    <row r="431" spans="1:18" ht="12.75" customHeight="1">
      <c r="A431" s="152" t="s">
        <v>34</v>
      </c>
      <c r="B431" s="153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</row>
    <row r="432" spans="1:18" ht="12.75" customHeight="1">
      <c r="A432" s="37"/>
      <c r="B432" s="37" t="s">
        <v>163</v>
      </c>
      <c r="C432" s="37"/>
      <c r="D432" s="37" t="s">
        <v>163</v>
      </c>
      <c r="E432" s="22">
        <v>25</v>
      </c>
      <c r="F432" s="22">
        <v>25</v>
      </c>
      <c r="G432" s="22">
        <v>100</v>
      </c>
      <c r="H432" s="22">
        <v>2.5</v>
      </c>
      <c r="I432" s="37">
        <v>2.5</v>
      </c>
      <c r="J432" s="22">
        <v>0.4</v>
      </c>
      <c r="K432" s="22">
        <v>0</v>
      </c>
      <c r="L432" s="22">
        <v>1.5</v>
      </c>
      <c r="M432" s="22">
        <v>6.8</v>
      </c>
      <c r="N432" s="37"/>
      <c r="O432" s="37"/>
      <c r="P432" s="37"/>
      <c r="Q432" s="37"/>
      <c r="R432" s="37"/>
    </row>
    <row r="433" spans="1:18" ht="15.75">
      <c r="A433" s="147">
        <v>111</v>
      </c>
      <c r="B433" s="147" t="s">
        <v>183</v>
      </c>
      <c r="C433" s="147">
        <v>150</v>
      </c>
      <c r="D433" s="22" t="s">
        <v>23</v>
      </c>
      <c r="E433" s="22">
        <v>30</v>
      </c>
      <c r="F433" s="22">
        <v>24</v>
      </c>
      <c r="G433" s="30">
        <v>18</v>
      </c>
      <c r="H433" s="30">
        <f>E433*G433/1000</f>
        <v>0.54</v>
      </c>
      <c r="I433" s="157">
        <f>SUM(H433:H445)</f>
        <v>3.5570999999999997</v>
      </c>
      <c r="J433" s="154">
        <v>2.3</v>
      </c>
      <c r="K433" s="154">
        <v>2.5</v>
      </c>
      <c r="L433" s="154">
        <v>9.6</v>
      </c>
      <c r="M433" s="154">
        <v>70.8</v>
      </c>
      <c r="N433" s="154"/>
      <c r="O433" s="154"/>
      <c r="P433" s="154"/>
      <c r="Q433" s="154"/>
      <c r="R433" s="154"/>
    </row>
    <row r="434" spans="1:18" ht="15.75">
      <c r="A434" s="148"/>
      <c r="B434" s="148"/>
      <c r="C434" s="148"/>
      <c r="D434" s="22" t="s">
        <v>186</v>
      </c>
      <c r="E434" s="22">
        <v>15</v>
      </c>
      <c r="F434" s="22">
        <v>12</v>
      </c>
      <c r="G434" s="30">
        <v>20</v>
      </c>
      <c r="H434" s="30">
        <f aca="true" t="shared" si="44" ref="H434:H451">E434*G434/1000</f>
        <v>0.3</v>
      </c>
      <c r="I434" s="158"/>
      <c r="J434" s="155"/>
      <c r="K434" s="155"/>
      <c r="L434" s="155"/>
      <c r="M434" s="155"/>
      <c r="N434" s="155"/>
      <c r="O434" s="155"/>
      <c r="P434" s="155"/>
      <c r="Q434" s="155"/>
      <c r="R434" s="155"/>
    </row>
    <row r="435" spans="1:18" ht="15.75">
      <c r="A435" s="148"/>
      <c r="B435" s="148"/>
      <c r="C435" s="148"/>
      <c r="D435" s="22" t="s">
        <v>15</v>
      </c>
      <c r="E435" s="22">
        <v>7.8</v>
      </c>
      <c r="F435" s="22">
        <v>6</v>
      </c>
      <c r="G435" s="24">
        <v>20</v>
      </c>
      <c r="H435" s="30">
        <f t="shared" si="44"/>
        <v>0.156</v>
      </c>
      <c r="I435" s="158"/>
      <c r="J435" s="155"/>
      <c r="K435" s="155"/>
      <c r="L435" s="155"/>
      <c r="M435" s="155"/>
      <c r="N435" s="155"/>
      <c r="O435" s="155"/>
      <c r="P435" s="155"/>
      <c r="Q435" s="155"/>
      <c r="R435" s="155"/>
    </row>
    <row r="436" spans="1:18" s="5" customFormat="1" ht="15.75">
      <c r="A436" s="148"/>
      <c r="B436" s="148"/>
      <c r="C436" s="148"/>
      <c r="D436" s="22" t="s">
        <v>187</v>
      </c>
      <c r="E436" s="22">
        <v>6</v>
      </c>
      <c r="F436" s="22">
        <v>6</v>
      </c>
      <c r="G436" s="30">
        <v>120</v>
      </c>
      <c r="H436" s="30">
        <f t="shared" si="44"/>
        <v>0.72</v>
      </c>
      <c r="I436" s="158"/>
      <c r="J436" s="155"/>
      <c r="K436" s="155"/>
      <c r="L436" s="155"/>
      <c r="M436" s="155"/>
      <c r="N436" s="155"/>
      <c r="O436" s="155"/>
      <c r="P436" s="155"/>
      <c r="Q436" s="155"/>
      <c r="R436" s="155"/>
    </row>
    <row r="437" spans="1:18" s="5" customFormat="1" ht="15.75">
      <c r="A437" s="148"/>
      <c r="B437" s="148"/>
      <c r="C437" s="148"/>
      <c r="D437" s="22" t="s">
        <v>16</v>
      </c>
      <c r="E437" s="22">
        <v>7.8</v>
      </c>
      <c r="F437" s="22">
        <v>6</v>
      </c>
      <c r="G437" s="30">
        <v>20</v>
      </c>
      <c r="H437" s="30">
        <f t="shared" si="44"/>
        <v>0.156</v>
      </c>
      <c r="I437" s="158"/>
      <c r="J437" s="155"/>
      <c r="K437" s="155"/>
      <c r="L437" s="155"/>
      <c r="M437" s="155"/>
      <c r="N437" s="155"/>
      <c r="O437" s="155"/>
      <c r="P437" s="155"/>
      <c r="Q437" s="155"/>
      <c r="R437" s="155"/>
    </row>
    <row r="438" spans="1:18" s="5" customFormat="1" ht="15.75">
      <c r="A438" s="148"/>
      <c r="B438" s="148"/>
      <c r="C438" s="148"/>
      <c r="D438" s="22" t="s">
        <v>27</v>
      </c>
      <c r="E438" s="22">
        <v>7.2</v>
      </c>
      <c r="F438" s="22">
        <v>6</v>
      </c>
      <c r="G438" s="30">
        <v>20</v>
      </c>
      <c r="H438" s="30">
        <f t="shared" si="44"/>
        <v>0.144</v>
      </c>
      <c r="I438" s="158"/>
      <c r="J438" s="155"/>
      <c r="K438" s="155"/>
      <c r="L438" s="155"/>
      <c r="M438" s="155"/>
      <c r="N438" s="155"/>
      <c r="O438" s="155"/>
      <c r="P438" s="155"/>
      <c r="Q438" s="155"/>
      <c r="R438" s="155"/>
    </row>
    <row r="439" spans="1:18" s="5" customFormat="1" ht="15" customHeight="1">
      <c r="A439" s="148"/>
      <c r="B439" s="148"/>
      <c r="C439" s="148"/>
      <c r="D439" s="22" t="s">
        <v>174</v>
      </c>
      <c r="E439" s="22">
        <v>4.8</v>
      </c>
      <c r="F439" s="22">
        <v>4.8</v>
      </c>
      <c r="G439" s="30">
        <v>115</v>
      </c>
      <c r="H439" s="30">
        <f t="shared" si="44"/>
        <v>0.552</v>
      </c>
      <c r="I439" s="158"/>
      <c r="J439" s="155"/>
      <c r="K439" s="155"/>
      <c r="L439" s="155"/>
      <c r="M439" s="155"/>
      <c r="N439" s="155"/>
      <c r="O439" s="155"/>
      <c r="P439" s="155"/>
      <c r="Q439" s="155"/>
      <c r="R439" s="155"/>
    </row>
    <row r="440" spans="1:18" s="5" customFormat="1" ht="19.5" customHeight="1">
      <c r="A440" s="148"/>
      <c r="B440" s="148"/>
      <c r="C440" s="148"/>
      <c r="D440" s="22" t="s">
        <v>188</v>
      </c>
      <c r="E440" s="22">
        <v>2.4</v>
      </c>
      <c r="F440" s="22">
        <v>2.4</v>
      </c>
      <c r="G440" s="30">
        <v>79</v>
      </c>
      <c r="H440" s="30">
        <f t="shared" si="44"/>
        <v>0.1896</v>
      </c>
      <c r="I440" s="158"/>
      <c r="J440" s="155"/>
      <c r="K440" s="155"/>
      <c r="L440" s="155"/>
      <c r="M440" s="155"/>
      <c r="N440" s="155"/>
      <c r="O440" s="155"/>
      <c r="P440" s="155"/>
      <c r="Q440" s="155"/>
      <c r="R440" s="155"/>
    </row>
    <row r="441" spans="1:18" s="5" customFormat="1" ht="15.75">
      <c r="A441" s="148"/>
      <c r="B441" s="148"/>
      <c r="C441" s="148"/>
      <c r="D441" s="22" t="s">
        <v>10</v>
      </c>
      <c r="E441" s="22">
        <v>1.8</v>
      </c>
      <c r="F441" s="22">
        <v>1.8</v>
      </c>
      <c r="G441" s="30">
        <v>34</v>
      </c>
      <c r="H441" s="30">
        <f t="shared" si="44"/>
        <v>0.061200000000000004</v>
      </c>
      <c r="I441" s="158"/>
      <c r="J441" s="155"/>
      <c r="K441" s="155"/>
      <c r="L441" s="155"/>
      <c r="M441" s="155"/>
      <c r="N441" s="155"/>
      <c r="O441" s="155"/>
      <c r="P441" s="155"/>
      <c r="Q441" s="155"/>
      <c r="R441" s="155"/>
    </row>
    <row r="442" spans="1:18" s="5" customFormat="1" ht="15.75">
      <c r="A442" s="148"/>
      <c r="B442" s="148"/>
      <c r="C442" s="148"/>
      <c r="D442" s="22" t="s">
        <v>76</v>
      </c>
      <c r="E442" s="22">
        <v>0.03</v>
      </c>
      <c r="F442" s="22">
        <v>0.03</v>
      </c>
      <c r="G442" s="30">
        <v>460</v>
      </c>
      <c r="H442" s="30">
        <f t="shared" si="44"/>
        <v>0.0138</v>
      </c>
      <c r="I442" s="158"/>
      <c r="J442" s="155"/>
      <c r="K442" s="155"/>
      <c r="L442" s="155"/>
      <c r="M442" s="155"/>
      <c r="N442" s="155"/>
      <c r="O442" s="155"/>
      <c r="P442" s="155"/>
      <c r="Q442" s="155"/>
      <c r="R442" s="155"/>
    </row>
    <row r="443" spans="1:18" s="5" customFormat="1" ht="15.75">
      <c r="A443" s="148"/>
      <c r="B443" s="148"/>
      <c r="C443" s="148"/>
      <c r="D443" s="22" t="s">
        <v>157</v>
      </c>
      <c r="E443" s="22">
        <v>1</v>
      </c>
      <c r="F443" s="22">
        <v>1</v>
      </c>
      <c r="G443" s="30">
        <v>12</v>
      </c>
      <c r="H443" s="30">
        <f t="shared" si="44"/>
        <v>0.012</v>
      </c>
      <c r="I443" s="158"/>
      <c r="J443" s="155"/>
      <c r="K443" s="155"/>
      <c r="L443" s="155"/>
      <c r="M443" s="155"/>
      <c r="N443" s="155"/>
      <c r="O443" s="155"/>
      <c r="P443" s="155"/>
      <c r="Q443" s="155"/>
      <c r="R443" s="155"/>
    </row>
    <row r="444" spans="1:18" s="5" customFormat="1" ht="15.75">
      <c r="A444" s="148"/>
      <c r="B444" s="148"/>
      <c r="C444" s="148"/>
      <c r="D444" s="22" t="s">
        <v>73</v>
      </c>
      <c r="E444" s="22">
        <v>120</v>
      </c>
      <c r="F444" s="22">
        <v>120</v>
      </c>
      <c r="G444" s="30"/>
      <c r="H444" s="30">
        <f t="shared" si="44"/>
        <v>0</v>
      </c>
      <c r="I444" s="158"/>
      <c r="J444" s="155"/>
      <c r="K444" s="155"/>
      <c r="L444" s="155"/>
      <c r="M444" s="155"/>
      <c r="N444" s="155"/>
      <c r="O444" s="155"/>
      <c r="P444" s="155"/>
      <c r="Q444" s="155"/>
      <c r="R444" s="155"/>
    </row>
    <row r="445" spans="1:18" s="5" customFormat="1" ht="15.75">
      <c r="A445" s="148"/>
      <c r="B445" s="148"/>
      <c r="C445" s="148"/>
      <c r="D445" s="31" t="s">
        <v>193</v>
      </c>
      <c r="E445" s="31">
        <v>5</v>
      </c>
      <c r="F445" s="31">
        <v>5</v>
      </c>
      <c r="G445" s="30">
        <v>142.5</v>
      </c>
      <c r="H445" s="30">
        <f t="shared" si="44"/>
        <v>0.7125</v>
      </c>
      <c r="I445" s="158"/>
      <c r="J445" s="156"/>
      <c r="K445" s="156"/>
      <c r="L445" s="156"/>
      <c r="M445" s="156"/>
      <c r="N445" s="156"/>
      <c r="O445" s="156"/>
      <c r="P445" s="156"/>
      <c r="Q445" s="156"/>
      <c r="R445" s="156"/>
    </row>
    <row r="446" spans="1:18" s="5" customFormat="1" ht="15.75">
      <c r="A446" s="147">
        <v>451</v>
      </c>
      <c r="B446" s="147" t="s">
        <v>92</v>
      </c>
      <c r="C446" s="147">
        <v>50</v>
      </c>
      <c r="D446" s="22" t="s">
        <v>17</v>
      </c>
      <c r="E446" s="22">
        <v>50</v>
      </c>
      <c r="F446" s="22">
        <v>37</v>
      </c>
      <c r="G446" s="30">
        <v>350</v>
      </c>
      <c r="H446" s="24">
        <f t="shared" si="44"/>
        <v>17.5</v>
      </c>
      <c r="I446" s="160">
        <f>SUM(H446:H451)</f>
        <v>18.4953</v>
      </c>
      <c r="J446" s="154">
        <v>7.9</v>
      </c>
      <c r="K446" s="154">
        <v>7.2</v>
      </c>
      <c r="L446" s="154">
        <v>8</v>
      </c>
      <c r="M446" s="154">
        <v>130.5</v>
      </c>
      <c r="N446" s="154">
        <v>0.05</v>
      </c>
      <c r="O446" s="154">
        <v>0.1</v>
      </c>
      <c r="P446" s="154">
        <v>0.05</v>
      </c>
      <c r="Q446" s="154">
        <v>29.8</v>
      </c>
      <c r="R446" s="154">
        <v>1.5</v>
      </c>
    </row>
    <row r="447" spans="1:18" s="5" customFormat="1" ht="15.75">
      <c r="A447" s="148"/>
      <c r="B447" s="148"/>
      <c r="C447" s="148"/>
      <c r="D447" s="22" t="s">
        <v>19</v>
      </c>
      <c r="E447" s="22">
        <v>9</v>
      </c>
      <c r="F447" s="22">
        <v>9</v>
      </c>
      <c r="G447" s="30">
        <v>35.7</v>
      </c>
      <c r="H447" s="24">
        <f t="shared" si="44"/>
        <v>0.32130000000000003</v>
      </c>
      <c r="I447" s="161"/>
      <c r="J447" s="155"/>
      <c r="K447" s="155"/>
      <c r="L447" s="155"/>
      <c r="M447" s="155"/>
      <c r="N447" s="155"/>
      <c r="O447" s="155"/>
      <c r="P447" s="155"/>
      <c r="Q447" s="155"/>
      <c r="R447" s="155"/>
    </row>
    <row r="448" spans="1:18" s="5" customFormat="1" ht="12.75" customHeight="1">
      <c r="A448" s="148"/>
      <c r="B448" s="148"/>
      <c r="C448" s="148"/>
      <c r="D448" s="22" t="s">
        <v>157</v>
      </c>
      <c r="E448" s="22">
        <v>1</v>
      </c>
      <c r="F448" s="22">
        <v>1</v>
      </c>
      <c r="G448" s="24">
        <v>12</v>
      </c>
      <c r="H448" s="24">
        <f t="shared" si="44"/>
        <v>0.012</v>
      </c>
      <c r="I448" s="161"/>
      <c r="J448" s="155"/>
      <c r="K448" s="155"/>
      <c r="L448" s="155"/>
      <c r="M448" s="155"/>
      <c r="N448" s="155"/>
      <c r="O448" s="155"/>
      <c r="P448" s="155"/>
      <c r="Q448" s="155"/>
      <c r="R448" s="155"/>
    </row>
    <row r="449" spans="1:18" s="5" customFormat="1" ht="15.75">
      <c r="A449" s="148"/>
      <c r="B449" s="148"/>
      <c r="C449" s="148"/>
      <c r="D449" s="22" t="s">
        <v>62</v>
      </c>
      <c r="E449" s="22">
        <v>12</v>
      </c>
      <c r="F449" s="22">
        <v>12</v>
      </c>
      <c r="G449" s="30"/>
      <c r="H449" s="24">
        <f t="shared" si="44"/>
        <v>0</v>
      </c>
      <c r="I449" s="161"/>
      <c r="J449" s="155"/>
      <c r="K449" s="155"/>
      <c r="L449" s="155"/>
      <c r="M449" s="155"/>
      <c r="N449" s="155"/>
      <c r="O449" s="155"/>
      <c r="P449" s="155"/>
      <c r="Q449" s="155"/>
      <c r="R449" s="155"/>
    </row>
    <row r="450" spans="1:18" s="5" customFormat="1" ht="15.75">
      <c r="A450" s="148"/>
      <c r="B450" s="148"/>
      <c r="C450" s="148"/>
      <c r="D450" s="22" t="s">
        <v>31</v>
      </c>
      <c r="E450" s="22">
        <v>5</v>
      </c>
      <c r="F450" s="22">
        <v>5</v>
      </c>
      <c r="G450" s="30">
        <v>85</v>
      </c>
      <c r="H450" s="24">
        <f t="shared" si="44"/>
        <v>0.425</v>
      </c>
      <c r="I450" s="161"/>
      <c r="J450" s="155"/>
      <c r="K450" s="155"/>
      <c r="L450" s="155"/>
      <c r="M450" s="155"/>
      <c r="N450" s="155"/>
      <c r="O450" s="155"/>
      <c r="P450" s="155"/>
      <c r="Q450" s="155"/>
      <c r="R450" s="155"/>
    </row>
    <row r="451" spans="1:18" s="5" customFormat="1" ht="15.75">
      <c r="A451" s="149"/>
      <c r="B451" s="149"/>
      <c r="C451" s="149"/>
      <c r="D451" s="22" t="s">
        <v>41</v>
      </c>
      <c r="E451" s="22">
        <v>3</v>
      </c>
      <c r="F451" s="22">
        <v>3</v>
      </c>
      <c r="G451" s="30">
        <v>79</v>
      </c>
      <c r="H451" s="24">
        <f t="shared" si="44"/>
        <v>0.237</v>
      </c>
      <c r="I451" s="162"/>
      <c r="J451" s="156"/>
      <c r="K451" s="156"/>
      <c r="L451" s="156"/>
      <c r="M451" s="156"/>
      <c r="N451" s="156"/>
      <c r="O451" s="156"/>
      <c r="P451" s="156"/>
      <c r="Q451" s="156"/>
      <c r="R451" s="156"/>
    </row>
    <row r="452" spans="1:18" s="5" customFormat="1" ht="15.75">
      <c r="A452" s="147">
        <v>587</v>
      </c>
      <c r="B452" s="147" t="s">
        <v>201</v>
      </c>
      <c r="C452" s="147">
        <v>30</v>
      </c>
      <c r="D452" s="22" t="s">
        <v>41</v>
      </c>
      <c r="E452" s="22">
        <v>0.7</v>
      </c>
      <c r="F452" s="22">
        <v>0.7</v>
      </c>
      <c r="G452" s="30">
        <v>79</v>
      </c>
      <c r="H452" s="30">
        <f>E452*G452/1000</f>
        <v>0.055299999999999995</v>
      </c>
      <c r="I452" s="157">
        <v>0.51</v>
      </c>
      <c r="J452" s="150">
        <v>0.7</v>
      </c>
      <c r="K452" s="150">
        <v>1.4</v>
      </c>
      <c r="L452" s="150">
        <v>2.5</v>
      </c>
      <c r="M452" s="150">
        <v>26.4</v>
      </c>
      <c r="N452" s="150">
        <v>0.02</v>
      </c>
      <c r="O452" s="150">
        <v>0.45</v>
      </c>
      <c r="P452" s="150">
        <v>7.5</v>
      </c>
      <c r="Q452" s="150">
        <v>5.3</v>
      </c>
      <c r="R452" s="150">
        <v>0.42</v>
      </c>
    </row>
    <row r="453" spans="1:18" s="5" customFormat="1" ht="15.75">
      <c r="A453" s="148"/>
      <c r="B453" s="148"/>
      <c r="C453" s="148"/>
      <c r="D453" s="22" t="s">
        <v>55</v>
      </c>
      <c r="E453" s="22">
        <v>1.5</v>
      </c>
      <c r="F453" s="22">
        <v>1.5</v>
      </c>
      <c r="G453" s="30">
        <v>26</v>
      </c>
      <c r="H453" s="30">
        <f>E453*G453/1000</f>
        <v>0.039</v>
      </c>
      <c r="I453" s="158"/>
      <c r="J453" s="151"/>
      <c r="K453" s="151"/>
      <c r="L453" s="151"/>
      <c r="M453" s="151"/>
      <c r="N453" s="151"/>
      <c r="O453" s="151"/>
      <c r="P453" s="151"/>
      <c r="Q453" s="151"/>
      <c r="R453" s="151"/>
    </row>
    <row r="454" spans="1:18" s="5" customFormat="1" ht="15.75">
      <c r="A454" s="148"/>
      <c r="B454" s="148"/>
      <c r="C454" s="148"/>
      <c r="D454" s="22" t="s">
        <v>16</v>
      </c>
      <c r="E454" s="22">
        <v>3</v>
      </c>
      <c r="F454" s="22">
        <v>3</v>
      </c>
      <c r="G454" s="30">
        <v>20</v>
      </c>
      <c r="H454" s="30">
        <f>E454*G454/1000</f>
        <v>0.06</v>
      </c>
      <c r="I454" s="158"/>
      <c r="J454" s="151"/>
      <c r="K454" s="151"/>
      <c r="L454" s="151"/>
      <c r="M454" s="151"/>
      <c r="N454" s="151"/>
      <c r="O454" s="151"/>
      <c r="P454" s="151"/>
      <c r="Q454" s="151"/>
      <c r="R454" s="151"/>
    </row>
    <row r="455" spans="1:18" s="5" customFormat="1" ht="15.75">
      <c r="A455" s="148"/>
      <c r="B455" s="148"/>
      <c r="C455" s="148"/>
      <c r="D455" s="22" t="s">
        <v>27</v>
      </c>
      <c r="E455" s="22">
        <v>0.7</v>
      </c>
      <c r="F455" s="22">
        <v>0.7</v>
      </c>
      <c r="G455" s="30">
        <v>20</v>
      </c>
      <c r="H455" s="30">
        <v>0.01</v>
      </c>
      <c r="I455" s="158"/>
      <c r="J455" s="151"/>
      <c r="K455" s="151"/>
      <c r="L455" s="151"/>
      <c r="M455" s="151"/>
      <c r="N455" s="151"/>
      <c r="O455" s="151"/>
      <c r="P455" s="151"/>
      <c r="Q455" s="151"/>
      <c r="R455" s="151"/>
    </row>
    <row r="456" spans="1:18" s="5" customFormat="1" ht="15.75">
      <c r="A456" s="148"/>
      <c r="B456" s="148"/>
      <c r="C456" s="148"/>
      <c r="D456" s="22" t="s">
        <v>42</v>
      </c>
      <c r="E456" s="22">
        <v>3</v>
      </c>
      <c r="F456" s="22">
        <v>3</v>
      </c>
      <c r="G456" s="30">
        <v>115</v>
      </c>
      <c r="H456" s="30">
        <f>E456*G456/1000</f>
        <v>0.345</v>
      </c>
      <c r="I456" s="158"/>
      <c r="J456" s="151"/>
      <c r="K456" s="151"/>
      <c r="L456" s="151"/>
      <c r="M456" s="151"/>
      <c r="N456" s="151"/>
      <c r="O456" s="151"/>
      <c r="P456" s="151"/>
      <c r="Q456" s="151"/>
      <c r="R456" s="151"/>
    </row>
    <row r="457" spans="1:18" s="5" customFormat="1" ht="15.75">
      <c r="A457" s="148"/>
      <c r="B457" s="148"/>
      <c r="C457" s="148"/>
      <c r="D457" s="22" t="s">
        <v>11</v>
      </c>
      <c r="E457" s="22">
        <v>0.7</v>
      </c>
      <c r="F457" s="22">
        <v>0.7</v>
      </c>
      <c r="G457" s="30">
        <v>475</v>
      </c>
      <c r="H457" s="30">
        <f>E457*G457/1000</f>
        <v>0.3325</v>
      </c>
      <c r="I457" s="158"/>
      <c r="J457" s="151"/>
      <c r="K457" s="151"/>
      <c r="L457" s="151"/>
      <c r="M457" s="151"/>
      <c r="N457" s="151"/>
      <c r="O457" s="151"/>
      <c r="P457" s="151"/>
      <c r="Q457" s="151"/>
      <c r="R457" s="151"/>
    </row>
    <row r="458" spans="1:18" s="5" customFormat="1" ht="15.75">
      <c r="A458" s="149"/>
      <c r="B458" s="148"/>
      <c r="C458" s="148"/>
      <c r="D458" s="22" t="s">
        <v>10</v>
      </c>
      <c r="E458" s="22">
        <v>0.3</v>
      </c>
      <c r="F458" s="22">
        <v>0.3</v>
      </c>
      <c r="G458" s="30">
        <v>34</v>
      </c>
      <c r="H458" s="30">
        <v>0.01</v>
      </c>
      <c r="I458" s="158"/>
      <c r="J458" s="151"/>
      <c r="K458" s="151"/>
      <c r="L458" s="151"/>
      <c r="M458" s="151"/>
      <c r="N458" s="151"/>
      <c r="O458" s="151"/>
      <c r="P458" s="151"/>
      <c r="Q458" s="151"/>
      <c r="R458" s="151"/>
    </row>
    <row r="459" spans="1:18" s="5" customFormat="1" ht="15">
      <c r="A459" s="147">
        <v>931</v>
      </c>
      <c r="B459" s="167" t="s">
        <v>202</v>
      </c>
      <c r="C459" s="167">
        <v>120</v>
      </c>
      <c r="D459" s="142" t="s">
        <v>203</v>
      </c>
      <c r="E459" s="143">
        <v>40</v>
      </c>
      <c r="F459" s="143">
        <v>40</v>
      </c>
      <c r="G459" s="144">
        <v>24</v>
      </c>
      <c r="H459" s="144">
        <v>1.05</v>
      </c>
      <c r="I459" s="158">
        <v>5.7</v>
      </c>
      <c r="J459" s="151">
        <v>4.6</v>
      </c>
      <c r="K459" s="151">
        <v>9.1</v>
      </c>
      <c r="L459" s="151"/>
      <c r="M459" s="151">
        <v>30.9</v>
      </c>
      <c r="N459" s="151">
        <v>231</v>
      </c>
      <c r="O459" s="151"/>
      <c r="P459" s="151"/>
      <c r="Q459" s="151"/>
      <c r="R459" s="151"/>
    </row>
    <row r="460" spans="1:18" s="5" customFormat="1" ht="15.75">
      <c r="A460" s="148"/>
      <c r="B460" s="168"/>
      <c r="C460" s="168"/>
      <c r="D460" s="22" t="s">
        <v>157</v>
      </c>
      <c r="E460" s="22">
        <v>1</v>
      </c>
      <c r="F460" s="22">
        <v>1</v>
      </c>
      <c r="G460" s="30">
        <v>12</v>
      </c>
      <c r="H460" s="30">
        <f>E460*G460/1000</f>
        <v>0.012</v>
      </c>
      <c r="I460" s="158"/>
      <c r="J460" s="151"/>
      <c r="K460" s="151"/>
      <c r="L460" s="151"/>
      <c r="M460" s="151"/>
      <c r="N460" s="151"/>
      <c r="O460" s="151"/>
      <c r="P460" s="151"/>
      <c r="Q460" s="151"/>
      <c r="R460" s="151"/>
    </row>
    <row r="461" spans="1:18" s="5" customFormat="1" ht="15">
      <c r="A461" s="149"/>
      <c r="B461" s="168"/>
      <c r="C461" s="168"/>
      <c r="D461" s="142" t="s">
        <v>11</v>
      </c>
      <c r="E461" s="143">
        <v>8</v>
      </c>
      <c r="F461" s="143">
        <v>8</v>
      </c>
      <c r="G461" s="144">
        <v>475</v>
      </c>
      <c r="H461" s="144">
        <v>4.65</v>
      </c>
      <c r="I461" s="159"/>
      <c r="J461" s="166"/>
      <c r="K461" s="166"/>
      <c r="L461" s="166"/>
      <c r="M461" s="166"/>
      <c r="N461" s="166"/>
      <c r="O461" s="166"/>
      <c r="P461" s="166"/>
      <c r="Q461" s="166"/>
      <c r="R461" s="166"/>
    </row>
    <row r="462" spans="1:18" s="5" customFormat="1" ht="15.75">
      <c r="A462" s="22"/>
      <c r="B462" s="22" t="s">
        <v>19</v>
      </c>
      <c r="C462" s="22">
        <v>30</v>
      </c>
      <c r="D462" s="22" t="s">
        <v>19</v>
      </c>
      <c r="E462" s="22">
        <v>30</v>
      </c>
      <c r="F462" s="22">
        <v>30</v>
      </c>
      <c r="G462" s="30">
        <v>35.7</v>
      </c>
      <c r="H462" s="30">
        <f>E462*G462/1000</f>
        <v>1.071</v>
      </c>
      <c r="I462" s="30">
        <f>H462</f>
        <v>1.071</v>
      </c>
      <c r="J462" s="82">
        <v>3.2</v>
      </c>
      <c r="K462" s="82">
        <v>0.48</v>
      </c>
      <c r="L462" s="82">
        <v>16.8</v>
      </c>
      <c r="M462" s="82">
        <v>81</v>
      </c>
      <c r="N462" s="82">
        <v>0.05</v>
      </c>
      <c r="O462" s="82">
        <v>0.02</v>
      </c>
      <c r="P462" s="82">
        <v>0</v>
      </c>
      <c r="Q462" s="82">
        <v>6.9</v>
      </c>
      <c r="R462" s="82">
        <v>6</v>
      </c>
    </row>
    <row r="463" spans="1:18" s="5" customFormat="1" ht="15.75">
      <c r="A463" s="22"/>
      <c r="B463" s="22" t="s">
        <v>20</v>
      </c>
      <c r="C463" s="22">
        <v>30</v>
      </c>
      <c r="D463" s="22" t="s">
        <v>20</v>
      </c>
      <c r="E463" s="22">
        <v>30</v>
      </c>
      <c r="F463" s="22">
        <v>30</v>
      </c>
      <c r="G463" s="30">
        <v>50</v>
      </c>
      <c r="H463" s="30">
        <f>E463*G463/1000</f>
        <v>1.5</v>
      </c>
      <c r="I463" s="34">
        <f>H463</f>
        <v>1.5</v>
      </c>
      <c r="J463" s="82">
        <v>2.6</v>
      </c>
      <c r="K463" s="82">
        <v>0.4</v>
      </c>
      <c r="L463" s="82">
        <v>13.6</v>
      </c>
      <c r="M463" s="82">
        <v>72.4</v>
      </c>
      <c r="N463" s="82">
        <v>0.03</v>
      </c>
      <c r="O463" s="82">
        <v>0.012</v>
      </c>
      <c r="P463" s="82">
        <v>0</v>
      </c>
      <c r="Q463" s="82">
        <v>7.2</v>
      </c>
      <c r="R463" s="82">
        <v>1.16</v>
      </c>
    </row>
    <row r="464" spans="1:18" s="5" customFormat="1" ht="15.75">
      <c r="A464" s="177">
        <v>282</v>
      </c>
      <c r="B464" s="177" t="s">
        <v>90</v>
      </c>
      <c r="C464" s="177">
        <v>150</v>
      </c>
      <c r="D464" s="22" t="s">
        <v>91</v>
      </c>
      <c r="E464" s="22">
        <v>12</v>
      </c>
      <c r="F464" s="22">
        <v>12</v>
      </c>
      <c r="G464" s="30">
        <v>120</v>
      </c>
      <c r="H464" s="30">
        <f>E464*G464/1000</f>
        <v>1.44</v>
      </c>
      <c r="I464" s="178">
        <f>SUM(H464:H466)</f>
        <v>2.052</v>
      </c>
      <c r="J464" s="169">
        <v>0.07</v>
      </c>
      <c r="K464" s="169">
        <v>0</v>
      </c>
      <c r="L464" s="169">
        <v>16.9</v>
      </c>
      <c r="M464" s="169">
        <v>65.1</v>
      </c>
      <c r="N464" s="169">
        <v>0.01</v>
      </c>
      <c r="O464" s="169">
        <v>0.01</v>
      </c>
      <c r="P464" s="169">
        <v>3.45</v>
      </c>
      <c r="Q464" s="169">
        <v>4.9</v>
      </c>
      <c r="R464" s="169">
        <v>0.09</v>
      </c>
    </row>
    <row r="465" spans="1:18" s="5" customFormat="1" ht="15.75">
      <c r="A465" s="177"/>
      <c r="B465" s="177"/>
      <c r="C465" s="177"/>
      <c r="D465" s="22" t="s">
        <v>12</v>
      </c>
      <c r="E465" s="22">
        <v>160.5</v>
      </c>
      <c r="F465" s="22">
        <v>160.5</v>
      </c>
      <c r="G465" s="30"/>
      <c r="H465" s="30">
        <f>E465*G465/1000</f>
        <v>0</v>
      </c>
      <c r="I465" s="178"/>
      <c r="J465" s="169"/>
      <c r="K465" s="169"/>
      <c r="L465" s="169"/>
      <c r="M465" s="169"/>
      <c r="N465" s="169"/>
      <c r="O465" s="169"/>
      <c r="P465" s="169"/>
      <c r="Q465" s="169"/>
      <c r="R465" s="169"/>
    </row>
    <row r="466" spans="1:18" s="5" customFormat="1" ht="15.75">
      <c r="A466" s="177"/>
      <c r="B466" s="177"/>
      <c r="C466" s="177"/>
      <c r="D466" s="22" t="s">
        <v>10</v>
      </c>
      <c r="E466" s="22">
        <v>18</v>
      </c>
      <c r="F466" s="22">
        <v>18</v>
      </c>
      <c r="G466" s="30">
        <v>34</v>
      </c>
      <c r="H466" s="30">
        <f>E466*G466/1000</f>
        <v>0.612</v>
      </c>
      <c r="I466" s="178"/>
      <c r="J466" s="169"/>
      <c r="K466" s="169"/>
      <c r="L466" s="169"/>
      <c r="M466" s="169"/>
      <c r="N466" s="169"/>
      <c r="O466" s="169"/>
      <c r="P466" s="169"/>
      <c r="Q466" s="169"/>
      <c r="R466" s="169"/>
    </row>
    <row r="467" spans="1:18" s="5" customFormat="1" ht="12.75" customHeight="1">
      <c r="A467" s="22" t="s">
        <v>13</v>
      </c>
      <c r="B467" s="22"/>
      <c r="C467" s="22"/>
      <c r="D467" s="125"/>
      <c r="E467" s="125"/>
      <c r="F467" s="125"/>
      <c r="G467" s="125"/>
      <c r="H467" s="133"/>
      <c r="I467" s="110">
        <f>SUM(I432:I466)</f>
        <v>35.3854</v>
      </c>
      <c r="J467" s="91">
        <f aca="true" t="shared" si="45" ref="J467:R467">SUM(J432:J466)</f>
        <v>21.77</v>
      </c>
      <c r="K467" s="91">
        <f t="shared" si="45"/>
        <v>21.08</v>
      </c>
      <c r="L467" s="91">
        <f t="shared" si="45"/>
        <v>68.9</v>
      </c>
      <c r="M467" s="91">
        <f t="shared" si="45"/>
        <v>483.9</v>
      </c>
      <c r="N467" s="91">
        <f t="shared" si="45"/>
        <v>231.16</v>
      </c>
      <c r="O467" s="91">
        <f t="shared" si="45"/>
        <v>0.5920000000000001</v>
      </c>
      <c r="P467" s="91">
        <f t="shared" si="45"/>
        <v>11</v>
      </c>
      <c r="Q467" s="91">
        <f t="shared" si="45"/>
        <v>54.1</v>
      </c>
      <c r="R467" s="91">
        <f t="shared" si="45"/>
        <v>9.17</v>
      </c>
    </row>
    <row r="468" spans="1:18" s="5" customFormat="1" ht="15.75">
      <c r="A468" s="40"/>
      <c r="B468" s="40"/>
      <c r="C468" s="40"/>
      <c r="D468" s="123"/>
      <c r="E468" s="123"/>
      <c r="F468" s="123"/>
      <c r="G468" s="123"/>
      <c r="H468" s="123"/>
      <c r="I468" s="41"/>
      <c r="J468" s="123"/>
      <c r="K468" s="123"/>
      <c r="L468" s="123"/>
      <c r="M468" s="123"/>
      <c r="N468" s="123"/>
      <c r="O468" s="123"/>
      <c r="P468" s="123"/>
      <c r="Q468" s="123"/>
      <c r="R468" s="123"/>
    </row>
    <row r="469" spans="1:18" s="5" customFormat="1" ht="12.75" customHeight="1">
      <c r="A469" s="152" t="s">
        <v>53</v>
      </c>
      <c r="B469" s="153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</row>
    <row r="470" spans="1:18" s="5" customFormat="1" ht="15.75">
      <c r="A470" s="175">
        <v>769</v>
      </c>
      <c r="B470" s="147" t="s">
        <v>141</v>
      </c>
      <c r="C470" s="147">
        <v>50</v>
      </c>
      <c r="D470" s="22" t="s">
        <v>55</v>
      </c>
      <c r="E470" s="22">
        <v>32.5</v>
      </c>
      <c r="F470" s="22">
        <v>32.5</v>
      </c>
      <c r="G470" s="102">
        <v>26</v>
      </c>
      <c r="H470" s="102">
        <f>E470*G470/1000</f>
        <v>0.845</v>
      </c>
      <c r="I470" s="238">
        <f>SUM(H470:H476)</f>
        <v>6.5626</v>
      </c>
      <c r="J470" s="154">
        <v>3.7</v>
      </c>
      <c r="K470" s="154">
        <v>6.6</v>
      </c>
      <c r="L470" s="154">
        <v>30.4</v>
      </c>
      <c r="M470" s="154">
        <v>197</v>
      </c>
      <c r="N470" s="154">
        <v>0</v>
      </c>
      <c r="O470" s="154">
        <v>0</v>
      </c>
      <c r="P470" s="154">
        <v>0</v>
      </c>
      <c r="Q470" s="154">
        <v>4.9</v>
      </c>
      <c r="R470" s="154">
        <v>0.15</v>
      </c>
    </row>
    <row r="471" spans="1:18" s="5" customFormat="1" ht="15.75">
      <c r="A471" s="223"/>
      <c r="B471" s="148"/>
      <c r="C471" s="148"/>
      <c r="D471" s="22" t="s">
        <v>10</v>
      </c>
      <c r="E471" s="22">
        <v>5.7</v>
      </c>
      <c r="F471" s="22">
        <v>5.7</v>
      </c>
      <c r="G471" s="102">
        <v>34</v>
      </c>
      <c r="H471" s="102">
        <f>E471*G471/1000</f>
        <v>0.1938</v>
      </c>
      <c r="I471" s="239"/>
      <c r="J471" s="155"/>
      <c r="K471" s="155"/>
      <c r="L471" s="155"/>
      <c r="M471" s="155"/>
      <c r="N471" s="155"/>
      <c r="O471" s="155"/>
      <c r="P471" s="155"/>
      <c r="Q471" s="155"/>
      <c r="R471" s="155"/>
    </row>
    <row r="472" spans="1:18" ht="15.75">
      <c r="A472" s="223"/>
      <c r="B472" s="148"/>
      <c r="C472" s="148"/>
      <c r="D472" s="22" t="s">
        <v>11</v>
      </c>
      <c r="E472" s="22">
        <v>7.4</v>
      </c>
      <c r="F472" s="22">
        <v>7.4</v>
      </c>
      <c r="G472" s="102">
        <v>475</v>
      </c>
      <c r="H472" s="102">
        <f>E472*G472/1000</f>
        <v>3.515</v>
      </c>
      <c r="I472" s="239"/>
      <c r="J472" s="155"/>
      <c r="K472" s="155"/>
      <c r="L472" s="155"/>
      <c r="M472" s="155"/>
      <c r="N472" s="155"/>
      <c r="O472" s="155"/>
      <c r="P472" s="155"/>
      <c r="Q472" s="155"/>
      <c r="R472" s="155"/>
    </row>
    <row r="473" spans="1:18" s="5" customFormat="1" ht="15.75">
      <c r="A473" s="223"/>
      <c r="B473" s="148"/>
      <c r="C473" s="148"/>
      <c r="D473" s="22" t="s">
        <v>7</v>
      </c>
      <c r="E473" s="22">
        <v>7.4</v>
      </c>
      <c r="F473" s="22">
        <v>0.18</v>
      </c>
      <c r="G473" s="102">
        <v>6.5</v>
      </c>
      <c r="H473" s="102">
        <f>F473*G473</f>
        <v>1.17</v>
      </c>
      <c r="I473" s="239"/>
      <c r="J473" s="155"/>
      <c r="K473" s="155"/>
      <c r="L473" s="155"/>
      <c r="M473" s="155"/>
      <c r="N473" s="155"/>
      <c r="O473" s="155"/>
      <c r="P473" s="155"/>
      <c r="Q473" s="155"/>
      <c r="R473" s="155"/>
    </row>
    <row r="474" spans="1:18" s="5" customFormat="1" ht="15.75">
      <c r="A474" s="223"/>
      <c r="B474" s="148"/>
      <c r="C474" s="148"/>
      <c r="D474" s="22" t="s">
        <v>9</v>
      </c>
      <c r="E474" s="22">
        <v>14.1</v>
      </c>
      <c r="F474" s="22">
        <v>14.1</v>
      </c>
      <c r="G474" s="102">
        <v>48</v>
      </c>
      <c r="H474" s="102">
        <f>F474*G474/1000</f>
        <v>0.6768</v>
      </c>
      <c r="I474" s="239"/>
      <c r="J474" s="155"/>
      <c r="K474" s="155"/>
      <c r="L474" s="155"/>
      <c r="M474" s="155"/>
      <c r="N474" s="155"/>
      <c r="O474" s="155"/>
      <c r="P474" s="155"/>
      <c r="Q474" s="155"/>
      <c r="R474" s="155"/>
    </row>
    <row r="475" spans="1:18" s="5" customFormat="1" ht="15.75">
      <c r="A475" s="223"/>
      <c r="B475" s="148"/>
      <c r="C475" s="148"/>
      <c r="D475" s="22" t="s">
        <v>81</v>
      </c>
      <c r="E475" s="22">
        <v>0.3</v>
      </c>
      <c r="F475" s="22">
        <v>0.3</v>
      </c>
      <c r="G475" s="102">
        <v>12</v>
      </c>
      <c r="H475" s="102">
        <f>E475*G475/1000</f>
        <v>0.0035999999999999995</v>
      </c>
      <c r="I475" s="239"/>
      <c r="J475" s="155"/>
      <c r="K475" s="155"/>
      <c r="L475" s="155"/>
      <c r="M475" s="155"/>
      <c r="N475" s="155"/>
      <c r="O475" s="155"/>
      <c r="P475" s="155"/>
      <c r="Q475" s="155"/>
      <c r="R475" s="155"/>
    </row>
    <row r="476" spans="1:18" s="5" customFormat="1" ht="15.75">
      <c r="A476" s="176"/>
      <c r="B476" s="149"/>
      <c r="C476" s="149"/>
      <c r="D476" s="22" t="s">
        <v>46</v>
      </c>
      <c r="E476" s="22">
        <v>0.66</v>
      </c>
      <c r="F476" s="22">
        <v>0.66</v>
      </c>
      <c r="G476" s="103">
        <v>240</v>
      </c>
      <c r="H476" s="103">
        <f>E476*G476/1000</f>
        <v>0.1584</v>
      </c>
      <c r="I476" s="240"/>
      <c r="J476" s="156"/>
      <c r="K476" s="156"/>
      <c r="L476" s="156"/>
      <c r="M476" s="156"/>
      <c r="N476" s="156"/>
      <c r="O476" s="156"/>
      <c r="P476" s="156"/>
      <c r="Q476" s="156"/>
      <c r="R476" s="156"/>
    </row>
    <row r="477" spans="1:18" s="5" customFormat="1" ht="15.75">
      <c r="A477" s="175">
        <v>698</v>
      </c>
      <c r="B477" s="147" t="s">
        <v>161</v>
      </c>
      <c r="C477" s="147">
        <v>150</v>
      </c>
      <c r="D477" s="22" t="s">
        <v>161</v>
      </c>
      <c r="E477" s="22">
        <v>154.5</v>
      </c>
      <c r="F477" s="22">
        <v>150</v>
      </c>
      <c r="G477" s="30">
        <v>56</v>
      </c>
      <c r="H477" s="30">
        <f>E477*G477/1000</f>
        <v>8.652</v>
      </c>
      <c r="I477" s="157">
        <f>SUM(H477:H478)</f>
        <v>8.652</v>
      </c>
      <c r="J477" s="154">
        <v>0.2</v>
      </c>
      <c r="K477" s="154">
        <v>0</v>
      </c>
      <c r="L477" s="154">
        <v>10.6</v>
      </c>
      <c r="M477" s="154">
        <v>42</v>
      </c>
      <c r="N477" s="154">
        <v>0.01</v>
      </c>
      <c r="O477" s="154">
        <v>0.02</v>
      </c>
      <c r="P477" s="154">
        <v>4.2</v>
      </c>
      <c r="Q477" s="154">
        <v>10.8</v>
      </c>
      <c r="R477" s="154">
        <v>1.2</v>
      </c>
    </row>
    <row r="478" spans="1:18" s="5" customFormat="1" ht="14.25" customHeight="1">
      <c r="A478" s="176"/>
      <c r="B478" s="149"/>
      <c r="C478" s="149"/>
      <c r="D478" s="22"/>
      <c r="E478" s="22"/>
      <c r="F478" s="22"/>
      <c r="G478" s="30"/>
      <c r="H478" s="30"/>
      <c r="I478" s="159"/>
      <c r="J478" s="156"/>
      <c r="K478" s="156"/>
      <c r="L478" s="156"/>
      <c r="M478" s="156"/>
      <c r="N478" s="156"/>
      <c r="O478" s="156"/>
      <c r="P478" s="156"/>
      <c r="Q478" s="156"/>
      <c r="R478" s="156"/>
    </row>
    <row r="479" spans="1:18" s="5" customFormat="1" ht="15" customHeight="1">
      <c r="A479" s="37" t="s">
        <v>13</v>
      </c>
      <c r="B479" s="37"/>
      <c r="C479" s="22"/>
      <c r="D479" s="57"/>
      <c r="E479" s="57"/>
      <c r="F479" s="57"/>
      <c r="G479" s="57"/>
      <c r="H479" s="57"/>
      <c r="I479" s="46">
        <f aca="true" t="shared" si="46" ref="I479:R479">I470+I478</f>
        <v>6.5626</v>
      </c>
      <c r="J479" s="91">
        <f t="shared" si="46"/>
        <v>3.7</v>
      </c>
      <c r="K479" s="91">
        <f t="shared" si="46"/>
        <v>6.6</v>
      </c>
      <c r="L479" s="91">
        <f t="shared" si="46"/>
        <v>30.4</v>
      </c>
      <c r="M479" s="91">
        <f>M477+M470</f>
        <v>239</v>
      </c>
      <c r="N479" s="91">
        <f t="shared" si="46"/>
        <v>0</v>
      </c>
      <c r="O479" s="91">
        <f t="shared" si="46"/>
        <v>0</v>
      </c>
      <c r="P479" s="91">
        <f t="shared" si="46"/>
        <v>0</v>
      </c>
      <c r="Q479" s="91">
        <f t="shared" si="46"/>
        <v>4.9</v>
      </c>
      <c r="R479" s="91">
        <f t="shared" si="46"/>
        <v>0.15</v>
      </c>
    </row>
    <row r="480" spans="1:18" s="5" customFormat="1" ht="15.75" customHeight="1">
      <c r="A480" s="22" t="s">
        <v>57</v>
      </c>
      <c r="B480" s="22"/>
      <c r="C480" s="22"/>
      <c r="D480" s="57"/>
      <c r="E480" s="57"/>
      <c r="F480" s="57"/>
      <c r="G480" s="57"/>
      <c r="H480" s="57"/>
      <c r="I480" s="110">
        <f aca="true" t="shared" si="47" ref="I480:R480">I427+I429+I467+I479</f>
        <v>83.4168</v>
      </c>
      <c r="J480" s="96">
        <f t="shared" si="47"/>
        <v>45.97</v>
      </c>
      <c r="K480" s="96">
        <f t="shared" si="47"/>
        <v>46.78</v>
      </c>
      <c r="L480" s="96">
        <f t="shared" si="47"/>
        <v>150.10000000000002</v>
      </c>
      <c r="M480" s="96">
        <f t="shared" si="47"/>
        <v>1185.7</v>
      </c>
      <c r="N480" s="96">
        <f t="shared" si="47"/>
        <v>231.28</v>
      </c>
      <c r="O480" s="96">
        <f t="shared" si="47"/>
        <v>0.9520000000000001</v>
      </c>
      <c r="P480" s="96">
        <f t="shared" si="47"/>
        <v>31.4</v>
      </c>
      <c r="Q480" s="96">
        <f t="shared" si="47"/>
        <v>307.09999999999997</v>
      </c>
      <c r="R480" s="96">
        <f t="shared" si="47"/>
        <v>13.459999999999999</v>
      </c>
    </row>
    <row r="481" spans="1:18" s="5" customFormat="1" ht="16.5" customHeight="1">
      <c r="A481" s="52"/>
      <c r="B481" s="52"/>
      <c r="C481" s="52"/>
      <c r="D481" s="61"/>
      <c r="E481" s="61"/>
      <c r="F481" s="61"/>
      <c r="G481" s="61"/>
      <c r="H481" s="61"/>
      <c r="I481" s="52"/>
      <c r="J481" s="124"/>
      <c r="K481" s="124"/>
      <c r="L481" s="124"/>
      <c r="M481" s="124"/>
      <c r="N481" s="124"/>
      <c r="O481" s="124"/>
      <c r="P481" s="124"/>
      <c r="Q481" s="124"/>
      <c r="R481" s="124"/>
    </row>
    <row r="482" spans="1:18" ht="15.75">
      <c r="A482" s="52"/>
      <c r="B482" s="52"/>
      <c r="C482" s="52"/>
      <c r="D482" s="40"/>
      <c r="E482" s="40"/>
      <c r="F482" s="40"/>
      <c r="G482" s="40"/>
      <c r="H482" s="40"/>
      <c r="I482" s="52"/>
      <c r="J482" s="124"/>
      <c r="K482" s="124"/>
      <c r="L482" s="124"/>
      <c r="M482" s="124"/>
      <c r="N482" s="124"/>
      <c r="O482" s="124"/>
      <c r="P482" s="124"/>
      <c r="Q482" s="124"/>
      <c r="R482" s="124"/>
    </row>
    <row r="483" spans="1:18" ht="15.75">
      <c r="A483" s="25"/>
      <c r="B483" s="25"/>
      <c r="C483" s="123"/>
      <c r="D483" s="130"/>
      <c r="E483" s="130"/>
      <c r="F483" s="130"/>
      <c r="G483" s="130"/>
      <c r="H483" s="130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</row>
    <row r="484" spans="1:18" ht="15.75">
      <c r="A484" s="191" t="s">
        <v>111</v>
      </c>
      <c r="B484" s="191"/>
      <c r="C484" s="191"/>
      <c r="D484" s="191"/>
      <c r="E484" s="191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  <c r="R484" s="191"/>
    </row>
    <row r="485" spans="1:18" s="5" customFormat="1" ht="12.75" customHeight="1">
      <c r="A485" s="152" t="s">
        <v>3</v>
      </c>
      <c r="B485" s="153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</row>
    <row r="486" spans="1:18" s="5" customFormat="1" ht="12.75" customHeight="1">
      <c r="A486" s="22">
        <v>1</v>
      </c>
      <c r="B486" s="22">
        <v>2</v>
      </c>
      <c r="C486" s="22">
        <v>3</v>
      </c>
      <c r="D486" s="22">
        <v>4</v>
      </c>
      <c r="E486" s="22">
        <v>5</v>
      </c>
      <c r="F486" s="22">
        <v>6</v>
      </c>
      <c r="G486" s="22">
        <v>7</v>
      </c>
      <c r="H486" s="22">
        <v>8</v>
      </c>
      <c r="I486" s="37">
        <v>9</v>
      </c>
      <c r="J486" s="82">
        <v>10</v>
      </c>
      <c r="K486" s="82">
        <v>11</v>
      </c>
      <c r="L486" s="82">
        <v>12</v>
      </c>
      <c r="M486" s="82">
        <v>13</v>
      </c>
      <c r="N486" s="82">
        <v>14</v>
      </c>
      <c r="O486" s="82">
        <v>15</v>
      </c>
      <c r="P486" s="82">
        <v>16</v>
      </c>
      <c r="Q486" s="82">
        <v>17</v>
      </c>
      <c r="R486" s="82">
        <v>18</v>
      </c>
    </row>
    <row r="487" spans="1:18" s="5" customFormat="1" ht="31.5">
      <c r="A487" s="22">
        <v>65</v>
      </c>
      <c r="B487" s="22" t="s">
        <v>136</v>
      </c>
      <c r="C487" s="22" t="s">
        <v>137</v>
      </c>
      <c r="D487" s="22" t="s">
        <v>136</v>
      </c>
      <c r="E487" s="22">
        <v>51</v>
      </c>
      <c r="F487" s="22" t="s">
        <v>137</v>
      </c>
      <c r="G487" s="58">
        <v>220</v>
      </c>
      <c r="H487" s="58">
        <f aca="true" t="shared" si="48" ref="H487:H493">E487*G487/1000</f>
        <v>11.22</v>
      </c>
      <c r="I487" s="58">
        <f>H487</f>
        <v>11.22</v>
      </c>
      <c r="J487" s="109">
        <v>5.1</v>
      </c>
      <c r="K487" s="109">
        <v>13.2</v>
      </c>
      <c r="L487" s="109">
        <v>0.8</v>
      </c>
      <c r="M487" s="109">
        <v>142</v>
      </c>
      <c r="N487" s="109">
        <v>0.1</v>
      </c>
      <c r="O487" s="109">
        <v>0.1</v>
      </c>
      <c r="P487" s="109">
        <v>0</v>
      </c>
      <c r="Q487" s="109">
        <v>14.5</v>
      </c>
      <c r="R487" s="109">
        <v>0.8</v>
      </c>
    </row>
    <row r="488" spans="1:18" s="5" customFormat="1" ht="15.75">
      <c r="A488" s="147">
        <v>391</v>
      </c>
      <c r="B488" s="147" t="s">
        <v>210</v>
      </c>
      <c r="C488" s="147">
        <v>120</v>
      </c>
      <c r="D488" s="22" t="s">
        <v>211</v>
      </c>
      <c r="E488" s="22">
        <v>48</v>
      </c>
      <c r="F488" s="22">
        <v>48</v>
      </c>
      <c r="G488" s="58">
        <v>26</v>
      </c>
      <c r="H488" s="58">
        <f t="shared" si="48"/>
        <v>1.248</v>
      </c>
      <c r="I488" s="163">
        <f>H488+H489+H490</f>
        <v>5.06</v>
      </c>
      <c r="J488" s="154">
        <v>4.9</v>
      </c>
      <c r="K488" s="154">
        <v>7.4</v>
      </c>
      <c r="L488" s="154">
        <v>30.6</v>
      </c>
      <c r="M488" s="154">
        <v>214.8</v>
      </c>
      <c r="N488" s="154">
        <v>0.1</v>
      </c>
      <c r="O488" s="154">
        <v>0.05</v>
      </c>
      <c r="P488" s="154">
        <v>0</v>
      </c>
      <c r="Q488" s="154">
        <v>9.9</v>
      </c>
      <c r="R488" s="154">
        <v>1.2</v>
      </c>
    </row>
    <row r="489" spans="1:18" s="5" customFormat="1" ht="15.75">
      <c r="A489" s="148"/>
      <c r="B489" s="148"/>
      <c r="C489" s="148"/>
      <c r="D489" s="22" t="s">
        <v>11</v>
      </c>
      <c r="E489" s="22">
        <v>8</v>
      </c>
      <c r="F489" s="22">
        <v>8</v>
      </c>
      <c r="G489" s="58">
        <v>475</v>
      </c>
      <c r="H489" s="58">
        <f t="shared" si="48"/>
        <v>3.8</v>
      </c>
      <c r="I489" s="164"/>
      <c r="J489" s="155"/>
      <c r="K489" s="155"/>
      <c r="L489" s="155"/>
      <c r="M489" s="155"/>
      <c r="N489" s="155"/>
      <c r="O489" s="155"/>
      <c r="P489" s="155"/>
      <c r="Q489" s="155"/>
      <c r="R489" s="155"/>
    </row>
    <row r="490" spans="1:18" s="5" customFormat="1" ht="15.75">
      <c r="A490" s="149"/>
      <c r="B490" s="149"/>
      <c r="C490" s="149"/>
      <c r="D490" s="22" t="s">
        <v>157</v>
      </c>
      <c r="E490" s="22">
        <v>1</v>
      </c>
      <c r="F490" s="22">
        <v>1</v>
      </c>
      <c r="G490" s="58">
        <v>12</v>
      </c>
      <c r="H490" s="58">
        <f t="shared" si="48"/>
        <v>0.012</v>
      </c>
      <c r="I490" s="165"/>
      <c r="J490" s="156"/>
      <c r="K490" s="156"/>
      <c r="L490" s="156"/>
      <c r="M490" s="156"/>
      <c r="N490" s="156"/>
      <c r="O490" s="156"/>
      <c r="P490" s="156"/>
      <c r="Q490" s="156"/>
      <c r="R490" s="156"/>
    </row>
    <row r="491" spans="1:18" s="5" customFormat="1" ht="15.75">
      <c r="A491" s="147">
        <v>587</v>
      </c>
      <c r="B491" s="147" t="s">
        <v>201</v>
      </c>
      <c r="C491" s="147">
        <v>30</v>
      </c>
      <c r="D491" s="22" t="s">
        <v>41</v>
      </c>
      <c r="E491" s="22">
        <v>0.7</v>
      </c>
      <c r="F491" s="22">
        <v>0.7</v>
      </c>
      <c r="G491" s="30">
        <v>79</v>
      </c>
      <c r="H491" s="30">
        <f t="shared" si="48"/>
        <v>0.055299999999999995</v>
      </c>
      <c r="I491" s="157">
        <v>0.51</v>
      </c>
      <c r="J491" s="150">
        <v>0.7</v>
      </c>
      <c r="K491" s="150">
        <v>1.4</v>
      </c>
      <c r="L491" s="150">
        <v>2.5</v>
      </c>
      <c r="M491" s="150">
        <v>26.4</v>
      </c>
      <c r="N491" s="150">
        <v>0.02</v>
      </c>
      <c r="O491" s="150">
        <v>0.45</v>
      </c>
      <c r="P491" s="150">
        <v>7.5</v>
      </c>
      <c r="Q491" s="150">
        <v>5.3</v>
      </c>
      <c r="R491" s="150">
        <v>0.42</v>
      </c>
    </row>
    <row r="492" spans="1:18" s="5" customFormat="1" ht="15.75">
      <c r="A492" s="148"/>
      <c r="B492" s="148"/>
      <c r="C492" s="148"/>
      <c r="D492" s="22" t="s">
        <v>55</v>
      </c>
      <c r="E492" s="22">
        <v>1.5</v>
      </c>
      <c r="F492" s="22">
        <v>1.5</v>
      </c>
      <c r="G492" s="30">
        <v>26</v>
      </c>
      <c r="H492" s="30">
        <f t="shared" si="48"/>
        <v>0.039</v>
      </c>
      <c r="I492" s="158"/>
      <c r="J492" s="151"/>
      <c r="K492" s="151"/>
      <c r="L492" s="151"/>
      <c r="M492" s="151"/>
      <c r="N492" s="151"/>
      <c r="O492" s="151"/>
      <c r="P492" s="151"/>
      <c r="Q492" s="151"/>
      <c r="R492" s="151"/>
    </row>
    <row r="493" spans="1:18" s="5" customFormat="1" ht="15.75">
      <c r="A493" s="148"/>
      <c r="B493" s="148"/>
      <c r="C493" s="148"/>
      <c r="D493" s="22" t="s">
        <v>16</v>
      </c>
      <c r="E493" s="22">
        <v>3</v>
      </c>
      <c r="F493" s="22">
        <v>3</v>
      </c>
      <c r="G493" s="30">
        <v>20</v>
      </c>
      <c r="H493" s="30">
        <f t="shared" si="48"/>
        <v>0.06</v>
      </c>
      <c r="I493" s="158"/>
      <c r="J493" s="151"/>
      <c r="K493" s="151"/>
      <c r="L493" s="151"/>
      <c r="M493" s="151"/>
      <c r="N493" s="151"/>
      <c r="O493" s="151"/>
      <c r="P493" s="151"/>
      <c r="Q493" s="151"/>
      <c r="R493" s="151"/>
    </row>
    <row r="494" spans="1:18" s="5" customFormat="1" ht="15.75">
      <c r="A494" s="148"/>
      <c r="B494" s="148"/>
      <c r="C494" s="148"/>
      <c r="D494" s="22" t="s">
        <v>27</v>
      </c>
      <c r="E494" s="22">
        <v>0.7</v>
      </c>
      <c r="F494" s="22">
        <v>0.7</v>
      </c>
      <c r="G494" s="30">
        <v>20</v>
      </c>
      <c r="H494" s="30">
        <v>0.01</v>
      </c>
      <c r="I494" s="158"/>
      <c r="J494" s="151"/>
      <c r="K494" s="151"/>
      <c r="L494" s="151"/>
      <c r="M494" s="151"/>
      <c r="N494" s="151"/>
      <c r="O494" s="151"/>
      <c r="P494" s="151"/>
      <c r="Q494" s="151"/>
      <c r="R494" s="151"/>
    </row>
    <row r="495" spans="1:18" s="5" customFormat="1" ht="15.75">
      <c r="A495" s="148"/>
      <c r="B495" s="148"/>
      <c r="C495" s="148"/>
      <c r="D495" s="22" t="s">
        <v>42</v>
      </c>
      <c r="E495" s="22">
        <v>3</v>
      </c>
      <c r="F495" s="22">
        <v>3</v>
      </c>
      <c r="G495" s="30">
        <v>115</v>
      </c>
      <c r="H495" s="30">
        <f>E495*G495/1000</f>
        <v>0.345</v>
      </c>
      <c r="I495" s="158"/>
      <c r="J495" s="151"/>
      <c r="K495" s="151"/>
      <c r="L495" s="151"/>
      <c r="M495" s="151"/>
      <c r="N495" s="151"/>
      <c r="O495" s="151"/>
      <c r="P495" s="151"/>
      <c r="Q495" s="151"/>
      <c r="R495" s="151"/>
    </row>
    <row r="496" spans="1:18" s="5" customFormat="1" ht="15.75">
      <c r="A496" s="148"/>
      <c r="B496" s="148"/>
      <c r="C496" s="148"/>
      <c r="D496" s="22" t="s">
        <v>11</v>
      </c>
      <c r="E496" s="22">
        <v>0.7</v>
      </c>
      <c r="F496" s="22">
        <v>0.7</v>
      </c>
      <c r="G496" s="30">
        <v>475</v>
      </c>
      <c r="H496" s="30">
        <f>E496*G496/1000</f>
        <v>0.3325</v>
      </c>
      <c r="I496" s="158"/>
      <c r="J496" s="151"/>
      <c r="K496" s="151"/>
      <c r="L496" s="151"/>
      <c r="M496" s="151"/>
      <c r="N496" s="151"/>
      <c r="O496" s="151"/>
      <c r="P496" s="151"/>
      <c r="Q496" s="151"/>
      <c r="R496" s="151"/>
    </row>
    <row r="497" spans="1:18" s="5" customFormat="1" ht="15.75">
      <c r="A497" s="149"/>
      <c r="B497" s="148"/>
      <c r="C497" s="148"/>
      <c r="D497" s="22" t="s">
        <v>10</v>
      </c>
      <c r="E497" s="22">
        <v>0.3</v>
      </c>
      <c r="F497" s="22">
        <v>0.3</v>
      </c>
      <c r="G497" s="30">
        <v>37</v>
      </c>
      <c r="H497" s="30">
        <v>0.01</v>
      </c>
      <c r="I497" s="158"/>
      <c r="J497" s="151"/>
      <c r="K497" s="151"/>
      <c r="L497" s="151"/>
      <c r="M497" s="151"/>
      <c r="N497" s="151"/>
      <c r="O497" s="151"/>
      <c r="P497" s="151"/>
      <c r="Q497" s="151"/>
      <c r="R497" s="151"/>
    </row>
    <row r="498" spans="1:18" s="5" customFormat="1" ht="15.75">
      <c r="A498" s="22"/>
      <c r="B498" s="22" t="s">
        <v>19</v>
      </c>
      <c r="C498" s="22">
        <v>30</v>
      </c>
      <c r="D498" s="22" t="s">
        <v>19</v>
      </c>
      <c r="E498" s="22">
        <v>30</v>
      </c>
      <c r="F498" s="22">
        <v>30</v>
      </c>
      <c r="G498" s="30">
        <v>35.7</v>
      </c>
      <c r="H498" s="30">
        <f>E498*G498/1000</f>
        <v>1.071</v>
      </c>
      <c r="I498" s="30">
        <v>0.86</v>
      </c>
      <c r="J498" s="82">
        <v>3.2</v>
      </c>
      <c r="K498" s="82">
        <v>0.48</v>
      </c>
      <c r="L498" s="82">
        <v>16.8</v>
      </c>
      <c r="M498" s="82">
        <v>81</v>
      </c>
      <c r="N498" s="82">
        <v>0.05</v>
      </c>
      <c r="O498" s="82">
        <v>0.02</v>
      </c>
      <c r="P498" s="82">
        <v>0</v>
      </c>
      <c r="Q498" s="82">
        <v>6.9</v>
      </c>
      <c r="R498" s="82">
        <v>6</v>
      </c>
    </row>
    <row r="499" spans="1:18" s="5" customFormat="1" ht="13.5" customHeight="1">
      <c r="A499" s="147">
        <v>263</v>
      </c>
      <c r="B499" s="147" t="s">
        <v>43</v>
      </c>
      <c r="C499" s="147">
        <v>150</v>
      </c>
      <c r="D499" s="22" t="s">
        <v>44</v>
      </c>
      <c r="E499" s="22">
        <v>0.2</v>
      </c>
      <c r="F499" s="22">
        <v>0.2</v>
      </c>
      <c r="G499" s="30">
        <v>460</v>
      </c>
      <c r="H499" s="30">
        <f>E499*G499/1000</f>
        <v>0.092</v>
      </c>
      <c r="I499" s="157">
        <f>SUM(H499:H502)</f>
        <v>0.4728</v>
      </c>
      <c r="J499" s="154">
        <v>0.2</v>
      </c>
      <c r="K499" s="154">
        <v>0</v>
      </c>
      <c r="L499" s="154">
        <v>10.6</v>
      </c>
      <c r="M499" s="154">
        <v>42</v>
      </c>
      <c r="N499" s="154">
        <v>0.01</v>
      </c>
      <c r="O499" s="154">
        <v>0.02</v>
      </c>
      <c r="P499" s="154">
        <v>4.2</v>
      </c>
      <c r="Q499" s="154">
        <v>10.8</v>
      </c>
      <c r="R499" s="154">
        <v>1.2</v>
      </c>
    </row>
    <row r="500" spans="1:18" s="5" customFormat="1" ht="16.5" customHeight="1">
      <c r="A500" s="148"/>
      <c r="B500" s="148"/>
      <c r="C500" s="148"/>
      <c r="D500" s="22" t="s">
        <v>12</v>
      </c>
      <c r="E500" s="22">
        <v>112.5</v>
      </c>
      <c r="F500" s="22">
        <v>112.5</v>
      </c>
      <c r="G500" s="30"/>
      <c r="H500" s="30">
        <f>E500*G500/1000</f>
        <v>0</v>
      </c>
      <c r="I500" s="158"/>
      <c r="J500" s="155"/>
      <c r="K500" s="155"/>
      <c r="L500" s="155"/>
      <c r="M500" s="155"/>
      <c r="N500" s="155"/>
      <c r="O500" s="155"/>
      <c r="P500" s="155"/>
      <c r="Q500" s="155"/>
      <c r="R500" s="155"/>
    </row>
    <row r="501" spans="1:18" s="5" customFormat="1" ht="15.75">
      <c r="A501" s="148"/>
      <c r="B501" s="148"/>
      <c r="C501" s="148"/>
      <c r="D501" s="22" t="s">
        <v>10</v>
      </c>
      <c r="E501" s="22">
        <v>11.2</v>
      </c>
      <c r="F501" s="22">
        <v>11.2</v>
      </c>
      <c r="G501" s="30">
        <v>34</v>
      </c>
      <c r="H501" s="30">
        <f>E501*G501/1000</f>
        <v>0.38079999999999997</v>
      </c>
      <c r="I501" s="158"/>
      <c r="J501" s="155"/>
      <c r="K501" s="155"/>
      <c r="L501" s="155"/>
      <c r="M501" s="155"/>
      <c r="N501" s="155"/>
      <c r="O501" s="155"/>
      <c r="P501" s="155"/>
      <c r="Q501" s="155"/>
      <c r="R501" s="155"/>
    </row>
    <row r="502" spans="1:18" ht="15.75">
      <c r="A502" s="149"/>
      <c r="B502" s="149"/>
      <c r="C502" s="149"/>
      <c r="D502" s="22"/>
      <c r="E502" s="22"/>
      <c r="F502" s="22"/>
      <c r="G502" s="30"/>
      <c r="H502" s="30"/>
      <c r="I502" s="159"/>
      <c r="J502" s="156"/>
      <c r="K502" s="156"/>
      <c r="L502" s="156"/>
      <c r="M502" s="156"/>
      <c r="N502" s="156"/>
      <c r="O502" s="156"/>
      <c r="P502" s="156"/>
      <c r="Q502" s="156"/>
      <c r="R502" s="156"/>
    </row>
    <row r="503" spans="1:18" s="5" customFormat="1" ht="15.75">
      <c r="A503" s="37" t="s">
        <v>33</v>
      </c>
      <c r="B503" s="37"/>
      <c r="C503" s="22"/>
      <c r="D503" s="125"/>
      <c r="E503" s="125"/>
      <c r="F503" s="125"/>
      <c r="G503" s="125"/>
      <c r="H503" s="133"/>
      <c r="I503" s="38">
        <f>SUM(I487:I502)</f>
        <v>18.1228</v>
      </c>
      <c r="J503" s="75">
        <f aca="true" t="shared" si="49" ref="J503:R503">SUM(J487:J502)</f>
        <v>14.099999999999998</v>
      </c>
      <c r="K503" s="75">
        <f t="shared" si="49"/>
        <v>22.48</v>
      </c>
      <c r="L503" s="75">
        <f t="shared" si="49"/>
        <v>61.300000000000004</v>
      </c>
      <c r="M503" s="75">
        <f t="shared" si="49"/>
        <v>506.2</v>
      </c>
      <c r="N503" s="75">
        <f t="shared" si="49"/>
        <v>0.28</v>
      </c>
      <c r="O503" s="75">
        <f t="shared" si="49"/>
        <v>0.6400000000000001</v>
      </c>
      <c r="P503" s="75">
        <f t="shared" si="49"/>
        <v>11.7</v>
      </c>
      <c r="Q503" s="75">
        <f t="shared" si="49"/>
        <v>47.400000000000006</v>
      </c>
      <c r="R503" s="75">
        <f t="shared" si="49"/>
        <v>9.62</v>
      </c>
    </row>
    <row r="504" spans="1:18" ht="15.75">
      <c r="A504" s="35" t="s">
        <v>52</v>
      </c>
      <c r="B504" s="36"/>
      <c r="C504" s="48"/>
      <c r="D504" s="40"/>
      <c r="E504" s="40"/>
      <c r="F504" s="40"/>
      <c r="G504" s="40"/>
      <c r="H504" s="40"/>
      <c r="I504" s="36"/>
      <c r="J504" s="36"/>
      <c r="K504" s="36"/>
      <c r="L504" s="36"/>
      <c r="M504" s="36"/>
      <c r="N504" s="36"/>
      <c r="O504" s="36"/>
      <c r="P504" s="36"/>
      <c r="Q504" s="36"/>
      <c r="R504" s="36"/>
    </row>
    <row r="505" spans="1:18" ht="47.25">
      <c r="A505" s="37"/>
      <c r="B505" s="37" t="s">
        <v>122</v>
      </c>
      <c r="C505" s="37" t="s">
        <v>123</v>
      </c>
      <c r="D505" s="37" t="s">
        <v>122</v>
      </c>
      <c r="E505" s="37" t="s">
        <v>123</v>
      </c>
      <c r="F505" s="37" t="s">
        <v>123</v>
      </c>
      <c r="G505" s="38">
        <v>60</v>
      </c>
      <c r="H505" s="39">
        <v>6</v>
      </c>
      <c r="I505" s="38">
        <f>H505</f>
        <v>6</v>
      </c>
      <c r="J505" s="82">
        <v>0.3</v>
      </c>
      <c r="K505" s="82">
        <v>0</v>
      </c>
      <c r="L505" s="82">
        <v>8.6</v>
      </c>
      <c r="M505" s="82">
        <v>40</v>
      </c>
      <c r="N505" s="82">
        <v>0.04</v>
      </c>
      <c r="O505" s="82">
        <v>0.03</v>
      </c>
      <c r="P505" s="82">
        <v>19.5</v>
      </c>
      <c r="Q505" s="82">
        <v>24</v>
      </c>
      <c r="R505" s="82">
        <v>3.3</v>
      </c>
    </row>
    <row r="506" spans="1:18" ht="15.75">
      <c r="A506" s="59"/>
      <c r="B506" s="40"/>
      <c r="C506" s="40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</row>
    <row r="507" spans="1:19" s="5" customFormat="1" ht="12.75" customHeight="1">
      <c r="A507" s="152" t="s">
        <v>24</v>
      </c>
      <c r="B507" s="153"/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92"/>
      <c r="S507" s="17"/>
    </row>
    <row r="508" spans="1:19" s="5" customFormat="1" ht="12.75" customHeight="1">
      <c r="A508" s="37"/>
      <c r="B508" s="37" t="s">
        <v>162</v>
      </c>
      <c r="C508" s="37"/>
      <c r="D508" s="37" t="s">
        <v>162</v>
      </c>
      <c r="E508" s="22">
        <v>25</v>
      </c>
      <c r="F508" s="22">
        <v>25</v>
      </c>
      <c r="G508" s="22">
        <v>100</v>
      </c>
      <c r="H508" s="22">
        <v>2.5</v>
      </c>
      <c r="I508" s="37">
        <v>2.5</v>
      </c>
      <c r="J508" s="84">
        <v>0.51</v>
      </c>
      <c r="K508" s="84">
        <v>0.09</v>
      </c>
      <c r="L508" s="84">
        <v>1.78</v>
      </c>
      <c r="M508" s="84">
        <v>11.28</v>
      </c>
      <c r="N508" s="37"/>
      <c r="O508" s="37"/>
      <c r="P508" s="37"/>
      <c r="Q508" s="37"/>
      <c r="R508" s="37"/>
      <c r="S508" s="17"/>
    </row>
    <row r="509" spans="1:19" s="5" customFormat="1" ht="12.75" customHeight="1">
      <c r="A509" s="147">
        <v>335</v>
      </c>
      <c r="B509" s="147" t="s">
        <v>195</v>
      </c>
      <c r="C509" s="147">
        <v>150</v>
      </c>
      <c r="D509" s="22" t="s">
        <v>16</v>
      </c>
      <c r="E509" s="22">
        <v>7.5</v>
      </c>
      <c r="F509" s="22">
        <v>6</v>
      </c>
      <c r="G509" s="30">
        <v>20</v>
      </c>
      <c r="H509" s="30">
        <f>E509*G509/1000</f>
        <v>0.15</v>
      </c>
      <c r="I509" s="157">
        <v>1.76</v>
      </c>
      <c r="J509" s="154">
        <v>1.6</v>
      </c>
      <c r="K509" s="154">
        <v>3.4</v>
      </c>
      <c r="L509" s="154">
        <v>8.3</v>
      </c>
      <c r="M509" s="154">
        <v>36</v>
      </c>
      <c r="N509" s="154">
        <v>0.01</v>
      </c>
      <c r="O509" s="154">
        <v>0.01</v>
      </c>
      <c r="P509" s="154">
        <v>0.48</v>
      </c>
      <c r="Q509" s="154">
        <v>4.86</v>
      </c>
      <c r="R509" s="154">
        <v>0.12</v>
      </c>
      <c r="S509" s="17"/>
    </row>
    <row r="510" spans="1:19" s="5" customFormat="1" ht="15.75">
      <c r="A510" s="148"/>
      <c r="B510" s="148"/>
      <c r="C510" s="148"/>
      <c r="D510" s="22" t="s">
        <v>15</v>
      </c>
      <c r="E510" s="22">
        <v>40</v>
      </c>
      <c r="F510" s="22">
        <v>30</v>
      </c>
      <c r="G510" s="30">
        <v>20</v>
      </c>
      <c r="H510" s="30">
        <f>E510*G510/1000</f>
        <v>0.8</v>
      </c>
      <c r="I510" s="158"/>
      <c r="J510" s="155"/>
      <c r="K510" s="155"/>
      <c r="L510" s="155"/>
      <c r="M510" s="155"/>
      <c r="N510" s="155"/>
      <c r="O510" s="155"/>
      <c r="P510" s="155"/>
      <c r="Q510" s="155"/>
      <c r="R510" s="155"/>
      <c r="S510" s="17"/>
    </row>
    <row r="511" spans="1:19" s="5" customFormat="1" ht="15.75">
      <c r="A511" s="148"/>
      <c r="B511" s="148"/>
      <c r="C511" s="148"/>
      <c r="D511" s="22" t="s">
        <v>157</v>
      </c>
      <c r="E511" s="22">
        <v>1</v>
      </c>
      <c r="F511" s="22">
        <v>1</v>
      </c>
      <c r="G511" s="24">
        <v>12</v>
      </c>
      <c r="H511" s="24">
        <v>0.01</v>
      </c>
      <c r="I511" s="158"/>
      <c r="J511" s="155"/>
      <c r="K511" s="155"/>
      <c r="L511" s="155"/>
      <c r="M511" s="155"/>
      <c r="N511" s="155"/>
      <c r="O511" s="155"/>
      <c r="P511" s="155"/>
      <c r="Q511" s="155"/>
      <c r="R511" s="155"/>
      <c r="S511" s="17"/>
    </row>
    <row r="512" spans="1:19" s="5" customFormat="1" ht="15.75">
      <c r="A512" s="148"/>
      <c r="B512" s="148"/>
      <c r="C512" s="148"/>
      <c r="D512" s="22" t="s">
        <v>27</v>
      </c>
      <c r="E512" s="22">
        <v>7.2</v>
      </c>
      <c r="F512" s="22">
        <v>6</v>
      </c>
      <c r="G512" s="30">
        <v>20</v>
      </c>
      <c r="H512" s="30">
        <f>E512*G512/1000</f>
        <v>0.144</v>
      </c>
      <c r="I512" s="158"/>
      <c r="J512" s="155"/>
      <c r="K512" s="155"/>
      <c r="L512" s="155"/>
      <c r="M512" s="155"/>
      <c r="N512" s="155"/>
      <c r="O512" s="155"/>
      <c r="P512" s="155"/>
      <c r="Q512" s="155"/>
      <c r="R512" s="155"/>
      <c r="S512" s="17"/>
    </row>
    <row r="513" spans="1:19" s="5" customFormat="1" ht="15.75">
      <c r="A513" s="148"/>
      <c r="B513" s="148"/>
      <c r="C513" s="148"/>
      <c r="D513" s="22" t="s">
        <v>11</v>
      </c>
      <c r="E513" s="22">
        <v>1.5</v>
      </c>
      <c r="F513" s="22">
        <v>1.5</v>
      </c>
      <c r="G513" s="30">
        <v>475</v>
      </c>
      <c r="H513" s="30">
        <f>E513*G513/1000</f>
        <v>0.7125</v>
      </c>
      <c r="I513" s="158"/>
      <c r="J513" s="155"/>
      <c r="K513" s="155"/>
      <c r="L513" s="155"/>
      <c r="M513" s="155"/>
      <c r="N513" s="155"/>
      <c r="O513" s="155"/>
      <c r="P513" s="155"/>
      <c r="Q513" s="155"/>
      <c r="R513" s="155"/>
      <c r="S513" s="17"/>
    </row>
    <row r="514" spans="1:19" s="5" customFormat="1" ht="15.75">
      <c r="A514" s="148"/>
      <c r="B514" s="148"/>
      <c r="C514" s="148"/>
      <c r="D514" s="22" t="s">
        <v>73</v>
      </c>
      <c r="E514" s="22">
        <v>112.5</v>
      </c>
      <c r="F514" s="22">
        <v>112.5</v>
      </c>
      <c r="G514" s="30"/>
      <c r="H514" s="30"/>
      <c r="I514" s="158"/>
      <c r="J514" s="155"/>
      <c r="K514" s="155"/>
      <c r="L514" s="155"/>
      <c r="M514" s="155"/>
      <c r="N514" s="155"/>
      <c r="O514" s="155"/>
      <c r="P514" s="155"/>
      <c r="Q514" s="155"/>
      <c r="R514" s="155"/>
      <c r="S514" s="17"/>
    </row>
    <row r="515" spans="1:19" s="5" customFormat="1" ht="15" customHeight="1">
      <c r="A515" s="148"/>
      <c r="B515" s="148"/>
      <c r="C515" s="148"/>
      <c r="D515" s="22" t="s">
        <v>196</v>
      </c>
      <c r="E515" s="22"/>
      <c r="F515" s="22"/>
      <c r="G515" s="30"/>
      <c r="H515" s="30"/>
      <c r="I515" s="158"/>
      <c r="J515" s="155"/>
      <c r="K515" s="155"/>
      <c r="L515" s="155"/>
      <c r="M515" s="155"/>
      <c r="N515" s="155"/>
      <c r="O515" s="155"/>
      <c r="P515" s="155"/>
      <c r="Q515" s="155"/>
      <c r="R515" s="155"/>
      <c r="S515" s="17"/>
    </row>
    <row r="516" spans="1:19" s="5" customFormat="1" ht="15.75">
      <c r="A516" s="148"/>
      <c r="B516" s="148"/>
      <c r="C516" s="148"/>
      <c r="D516" s="22" t="s">
        <v>55</v>
      </c>
      <c r="E516" s="22">
        <v>6.1</v>
      </c>
      <c r="F516" s="22">
        <v>6.1</v>
      </c>
      <c r="G516" s="30">
        <v>26</v>
      </c>
      <c r="H516" s="30">
        <f>E516*G516/1000</f>
        <v>0.1586</v>
      </c>
      <c r="I516" s="158"/>
      <c r="J516" s="155"/>
      <c r="K516" s="155"/>
      <c r="L516" s="155"/>
      <c r="M516" s="155"/>
      <c r="N516" s="155"/>
      <c r="O516" s="155"/>
      <c r="P516" s="155"/>
      <c r="Q516" s="155"/>
      <c r="R516" s="155"/>
      <c r="S516" s="17"/>
    </row>
    <row r="517" spans="1:19" s="5" customFormat="1" ht="15.75">
      <c r="A517" s="148"/>
      <c r="B517" s="148"/>
      <c r="C517" s="148"/>
      <c r="D517" s="22" t="s">
        <v>11</v>
      </c>
      <c r="E517" s="22">
        <v>0.6</v>
      </c>
      <c r="F517" s="22">
        <v>0.6</v>
      </c>
      <c r="G517" s="30">
        <v>475</v>
      </c>
      <c r="H517" s="30">
        <v>0.16</v>
      </c>
      <c r="I517" s="158"/>
      <c r="J517" s="155"/>
      <c r="K517" s="155"/>
      <c r="L517" s="155"/>
      <c r="M517" s="155"/>
      <c r="N517" s="155"/>
      <c r="O517" s="155"/>
      <c r="P517" s="155"/>
      <c r="Q517" s="155"/>
      <c r="R517" s="155"/>
      <c r="S517" s="17"/>
    </row>
    <row r="518" spans="1:19" s="5" customFormat="1" ht="15.75">
      <c r="A518" s="148"/>
      <c r="B518" s="148"/>
      <c r="C518" s="148"/>
      <c r="D518" s="22" t="s">
        <v>25</v>
      </c>
      <c r="E518" s="22">
        <v>1.7</v>
      </c>
      <c r="F518" s="22">
        <v>0.04</v>
      </c>
      <c r="G518" s="30">
        <v>6.5</v>
      </c>
      <c r="H518" s="30">
        <f>F518*G518</f>
        <v>0.26</v>
      </c>
      <c r="I518" s="158"/>
      <c r="J518" s="155"/>
      <c r="K518" s="155"/>
      <c r="L518" s="155"/>
      <c r="M518" s="155"/>
      <c r="N518" s="155"/>
      <c r="O518" s="155"/>
      <c r="P518" s="155"/>
      <c r="Q518" s="155"/>
      <c r="R518" s="155"/>
      <c r="S518" s="17"/>
    </row>
    <row r="519" spans="1:19" s="5" customFormat="1" ht="15.75">
      <c r="A519" s="148"/>
      <c r="B519" s="148"/>
      <c r="C519" s="148"/>
      <c r="D519" s="22" t="s">
        <v>73</v>
      </c>
      <c r="E519" s="22">
        <v>96</v>
      </c>
      <c r="F519" s="22">
        <v>96</v>
      </c>
      <c r="G519" s="30"/>
      <c r="H519" s="30"/>
      <c r="I519" s="158"/>
      <c r="J519" s="155"/>
      <c r="K519" s="155"/>
      <c r="L519" s="155"/>
      <c r="M519" s="155"/>
      <c r="N519" s="155"/>
      <c r="O519" s="155"/>
      <c r="P519" s="155"/>
      <c r="Q519" s="155"/>
      <c r="R519" s="155"/>
      <c r="S519" s="17"/>
    </row>
    <row r="520" spans="1:19" s="5" customFormat="1" ht="12.75" customHeight="1">
      <c r="A520" s="148"/>
      <c r="B520" s="148"/>
      <c r="C520" s="148"/>
      <c r="D520" s="31" t="s">
        <v>81</v>
      </c>
      <c r="E520" s="31">
        <v>0.1</v>
      </c>
      <c r="F520" s="31">
        <v>0.1</v>
      </c>
      <c r="G520" s="30">
        <v>12</v>
      </c>
      <c r="H520" s="30"/>
      <c r="I520" s="158"/>
      <c r="J520" s="156"/>
      <c r="K520" s="156"/>
      <c r="L520" s="156"/>
      <c r="M520" s="156"/>
      <c r="N520" s="156"/>
      <c r="O520" s="156"/>
      <c r="P520" s="156"/>
      <c r="Q520" s="156"/>
      <c r="R520" s="156"/>
      <c r="S520" s="17"/>
    </row>
    <row r="521" spans="1:19" s="5" customFormat="1" ht="12.75" customHeight="1">
      <c r="A521" s="147">
        <v>489</v>
      </c>
      <c r="B521" s="147" t="s">
        <v>138</v>
      </c>
      <c r="C521" s="147" t="s">
        <v>117</v>
      </c>
      <c r="D521" s="22" t="s">
        <v>139</v>
      </c>
      <c r="E521" s="22">
        <v>96</v>
      </c>
      <c r="F521" s="22">
        <v>69</v>
      </c>
      <c r="G521" s="24">
        <v>135</v>
      </c>
      <c r="H521" s="24">
        <f>E521*G521/1000</f>
        <v>12.96</v>
      </c>
      <c r="I521" s="160">
        <f>SUM(H521:H530)</f>
        <v>19.048399999999997</v>
      </c>
      <c r="J521" s="154">
        <v>14.3</v>
      </c>
      <c r="K521" s="154">
        <v>19.5</v>
      </c>
      <c r="L521" s="154">
        <v>18.1</v>
      </c>
      <c r="M521" s="154">
        <v>305</v>
      </c>
      <c r="N521" s="154">
        <v>0.18</v>
      </c>
      <c r="O521" s="154">
        <v>0.18</v>
      </c>
      <c r="P521" s="154">
        <v>15.4</v>
      </c>
      <c r="Q521" s="154">
        <v>56.8</v>
      </c>
      <c r="R521" s="154">
        <v>5</v>
      </c>
      <c r="S521" s="17"/>
    </row>
    <row r="522" spans="1:19" s="5" customFormat="1" ht="15.75">
      <c r="A522" s="148"/>
      <c r="B522" s="148"/>
      <c r="C522" s="148"/>
      <c r="D522" s="22" t="s">
        <v>11</v>
      </c>
      <c r="E522" s="22">
        <v>2</v>
      </c>
      <c r="F522" s="22">
        <v>2</v>
      </c>
      <c r="G522" s="24">
        <v>475</v>
      </c>
      <c r="H522" s="24">
        <f aca="true" t="shared" si="50" ref="H522:H530">E522*G522/1000</f>
        <v>0.95</v>
      </c>
      <c r="I522" s="161"/>
      <c r="J522" s="155"/>
      <c r="K522" s="155"/>
      <c r="L522" s="155"/>
      <c r="M522" s="155"/>
      <c r="N522" s="155"/>
      <c r="O522" s="155"/>
      <c r="P522" s="155"/>
      <c r="Q522" s="155"/>
      <c r="R522" s="155"/>
      <c r="S522" s="17"/>
    </row>
    <row r="523" spans="1:19" s="5" customFormat="1" ht="15.75">
      <c r="A523" s="148"/>
      <c r="B523" s="148"/>
      <c r="C523" s="148"/>
      <c r="D523" s="22" t="s">
        <v>15</v>
      </c>
      <c r="E523" s="22">
        <v>93.1</v>
      </c>
      <c r="F523" s="22">
        <v>70</v>
      </c>
      <c r="G523" s="24">
        <v>20</v>
      </c>
      <c r="H523" s="24">
        <f t="shared" si="50"/>
        <v>1.862</v>
      </c>
      <c r="I523" s="161"/>
      <c r="J523" s="155"/>
      <c r="K523" s="155"/>
      <c r="L523" s="155"/>
      <c r="M523" s="155"/>
      <c r="N523" s="155"/>
      <c r="O523" s="155"/>
      <c r="P523" s="155"/>
      <c r="Q523" s="155"/>
      <c r="R523" s="155"/>
      <c r="S523" s="17"/>
    </row>
    <row r="524" spans="1:19" s="5" customFormat="1" ht="15.75">
      <c r="A524" s="148"/>
      <c r="B524" s="148"/>
      <c r="C524" s="148"/>
      <c r="D524" s="22" t="s">
        <v>157</v>
      </c>
      <c r="E524" s="22">
        <v>1</v>
      </c>
      <c r="F524" s="22">
        <v>1</v>
      </c>
      <c r="G524" s="24">
        <v>12</v>
      </c>
      <c r="H524" s="24">
        <f t="shared" si="50"/>
        <v>0.012</v>
      </c>
      <c r="I524" s="161"/>
      <c r="J524" s="155"/>
      <c r="K524" s="155"/>
      <c r="L524" s="155"/>
      <c r="M524" s="155"/>
      <c r="N524" s="155"/>
      <c r="O524" s="155"/>
      <c r="P524" s="155"/>
      <c r="Q524" s="155"/>
      <c r="R524" s="155"/>
      <c r="S524" s="17"/>
    </row>
    <row r="525" spans="1:19" s="5" customFormat="1" ht="12.75" customHeight="1">
      <c r="A525" s="148"/>
      <c r="B525" s="148"/>
      <c r="C525" s="148"/>
      <c r="D525" s="22" t="s">
        <v>16</v>
      </c>
      <c r="E525" s="22">
        <v>12.4</v>
      </c>
      <c r="F525" s="22">
        <v>9.6</v>
      </c>
      <c r="G525" s="24">
        <v>20</v>
      </c>
      <c r="H525" s="24">
        <f t="shared" si="50"/>
        <v>0.248</v>
      </c>
      <c r="I525" s="161"/>
      <c r="J525" s="155"/>
      <c r="K525" s="155"/>
      <c r="L525" s="155"/>
      <c r="M525" s="155"/>
      <c r="N525" s="155"/>
      <c r="O525" s="155"/>
      <c r="P525" s="155"/>
      <c r="Q525" s="155"/>
      <c r="R525" s="155"/>
      <c r="S525" s="17"/>
    </row>
    <row r="526" spans="1:19" s="5" customFormat="1" ht="15.75">
      <c r="A526" s="148"/>
      <c r="B526" s="148"/>
      <c r="C526" s="148"/>
      <c r="D526" s="22" t="s">
        <v>26</v>
      </c>
      <c r="E526" s="22">
        <v>6.7</v>
      </c>
      <c r="F526" s="22">
        <v>4.8</v>
      </c>
      <c r="G526" s="34"/>
      <c r="H526" s="24">
        <f t="shared" si="50"/>
        <v>0</v>
      </c>
      <c r="I526" s="161"/>
      <c r="J526" s="155"/>
      <c r="K526" s="155"/>
      <c r="L526" s="155"/>
      <c r="M526" s="155"/>
      <c r="N526" s="155"/>
      <c r="O526" s="155"/>
      <c r="P526" s="155"/>
      <c r="Q526" s="155"/>
      <c r="R526" s="155"/>
      <c r="S526" s="17"/>
    </row>
    <row r="527" spans="1:19" s="5" customFormat="1" ht="15.75">
      <c r="A527" s="148"/>
      <c r="B527" s="148"/>
      <c r="C527" s="148"/>
      <c r="D527" s="22" t="s">
        <v>140</v>
      </c>
      <c r="E527" s="22">
        <v>7.6</v>
      </c>
      <c r="F527" s="22">
        <v>7.6</v>
      </c>
      <c r="G527" s="23">
        <v>115</v>
      </c>
      <c r="H527" s="24">
        <f t="shared" si="50"/>
        <v>0.874</v>
      </c>
      <c r="I527" s="161"/>
      <c r="J527" s="155"/>
      <c r="K527" s="155"/>
      <c r="L527" s="155"/>
      <c r="M527" s="155"/>
      <c r="N527" s="155"/>
      <c r="O527" s="155"/>
      <c r="P527" s="155"/>
      <c r="Q527" s="155"/>
      <c r="R527" s="155"/>
      <c r="S527" s="17"/>
    </row>
    <row r="528" spans="1:19" s="5" customFormat="1" ht="15.75">
      <c r="A528" s="148"/>
      <c r="B528" s="148"/>
      <c r="C528" s="148"/>
      <c r="D528" s="22" t="s">
        <v>27</v>
      </c>
      <c r="E528" s="22">
        <v>14.4</v>
      </c>
      <c r="F528" s="22">
        <v>12.4</v>
      </c>
      <c r="G528" s="23">
        <v>20</v>
      </c>
      <c r="H528" s="24">
        <f t="shared" si="50"/>
        <v>0.288</v>
      </c>
      <c r="I528" s="161"/>
      <c r="J528" s="155"/>
      <c r="K528" s="155"/>
      <c r="L528" s="155"/>
      <c r="M528" s="155"/>
      <c r="N528" s="155"/>
      <c r="O528" s="155"/>
      <c r="P528" s="155"/>
      <c r="Q528" s="155"/>
      <c r="R528" s="155"/>
      <c r="S528" s="17"/>
    </row>
    <row r="529" spans="1:19" s="5" customFormat="1" ht="15.75">
      <c r="A529" s="148"/>
      <c r="B529" s="148"/>
      <c r="C529" s="148"/>
      <c r="D529" s="22" t="s">
        <v>11</v>
      </c>
      <c r="E529" s="22">
        <v>3.8</v>
      </c>
      <c r="F529" s="22">
        <v>3.8</v>
      </c>
      <c r="G529" s="23">
        <v>475</v>
      </c>
      <c r="H529" s="24">
        <f t="shared" si="50"/>
        <v>1.805</v>
      </c>
      <c r="I529" s="161"/>
      <c r="J529" s="155"/>
      <c r="K529" s="155"/>
      <c r="L529" s="155"/>
      <c r="M529" s="155"/>
      <c r="N529" s="155"/>
      <c r="O529" s="155"/>
      <c r="P529" s="155"/>
      <c r="Q529" s="155"/>
      <c r="R529" s="155"/>
      <c r="S529" s="17"/>
    </row>
    <row r="530" spans="1:19" s="5" customFormat="1" ht="12.75" customHeight="1">
      <c r="A530" s="149"/>
      <c r="B530" s="149"/>
      <c r="C530" s="149"/>
      <c r="D530" s="22" t="s">
        <v>55</v>
      </c>
      <c r="E530" s="22">
        <v>1.9</v>
      </c>
      <c r="F530" s="22">
        <v>1.9</v>
      </c>
      <c r="G530" s="23">
        <v>26</v>
      </c>
      <c r="H530" s="24">
        <f t="shared" si="50"/>
        <v>0.0494</v>
      </c>
      <c r="I530" s="162"/>
      <c r="J530" s="156"/>
      <c r="K530" s="156"/>
      <c r="L530" s="156"/>
      <c r="M530" s="156"/>
      <c r="N530" s="156"/>
      <c r="O530" s="156"/>
      <c r="P530" s="156"/>
      <c r="Q530" s="156"/>
      <c r="R530" s="156"/>
      <c r="S530" s="17"/>
    </row>
    <row r="531" spans="1:19" s="5" customFormat="1" ht="15.75">
      <c r="A531" s="22"/>
      <c r="B531" s="22" t="s">
        <v>19</v>
      </c>
      <c r="C531" s="22">
        <v>30</v>
      </c>
      <c r="D531" s="22" t="s">
        <v>19</v>
      </c>
      <c r="E531" s="22">
        <v>30</v>
      </c>
      <c r="F531" s="22">
        <v>30</v>
      </c>
      <c r="G531" s="30">
        <v>35.7</v>
      </c>
      <c r="H531" s="24">
        <v>0.86</v>
      </c>
      <c r="I531" s="24">
        <f>H531</f>
        <v>0.86</v>
      </c>
      <c r="J531" s="82">
        <v>3.2</v>
      </c>
      <c r="K531" s="82">
        <v>0.48</v>
      </c>
      <c r="L531" s="82">
        <v>16.8</v>
      </c>
      <c r="M531" s="82">
        <v>81</v>
      </c>
      <c r="N531" s="82">
        <v>0.05</v>
      </c>
      <c r="O531" s="82">
        <v>0.02</v>
      </c>
      <c r="P531" s="82">
        <v>0</v>
      </c>
      <c r="Q531" s="82">
        <v>6.9</v>
      </c>
      <c r="R531" s="82">
        <v>6</v>
      </c>
      <c r="S531" s="17"/>
    </row>
    <row r="532" spans="1:19" s="5" customFormat="1" ht="15.75">
      <c r="A532" s="22"/>
      <c r="B532" s="22" t="s">
        <v>20</v>
      </c>
      <c r="C532" s="22">
        <v>30</v>
      </c>
      <c r="D532" s="22" t="s">
        <v>20</v>
      </c>
      <c r="E532" s="22">
        <v>30</v>
      </c>
      <c r="F532" s="22">
        <v>30</v>
      </c>
      <c r="G532" s="30">
        <v>50</v>
      </c>
      <c r="H532" s="30">
        <f>E532*G532/1000</f>
        <v>1.5</v>
      </c>
      <c r="I532" s="34">
        <f>H532</f>
        <v>1.5</v>
      </c>
      <c r="J532" s="82">
        <v>2.6</v>
      </c>
      <c r="K532" s="82">
        <v>0.4</v>
      </c>
      <c r="L532" s="82">
        <v>13.6</v>
      </c>
      <c r="M532" s="82">
        <v>72.4</v>
      </c>
      <c r="N532" s="82">
        <v>0.03</v>
      </c>
      <c r="O532" s="82">
        <v>0.012</v>
      </c>
      <c r="P532" s="82">
        <v>0</v>
      </c>
      <c r="Q532" s="82">
        <v>7.2</v>
      </c>
      <c r="R532" s="82">
        <v>1.16</v>
      </c>
      <c r="S532" s="17"/>
    </row>
    <row r="533" spans="1:19" s="5" customFormat="1" ht="15.75">
      <c r="A533" s="147">
        <v>352</v>
      </c>
      <c r="B533" s="147" t="s">
        <v>79</v>
      </c>
      <c r="C533" s="147">
        <v>150</v>
      </c>
      <c r="D533" s="22" t="s">
        <v>50</v>
      </c>
      <c r="E533" s="22">
        <v>9</v>
      </c>
      <c r="F533" s="22">
        <v>9</v>
      </c>
      <c r="G533" s="30">
        <v>50</v>
      </c>
      <c r="H533" s="30">
        <v>0.4</v>
      </c>
      <c r="I533" s="157">
        <f>SUM(H533:H537)</f>
        <v>1.831</v>
      </c>
      <c r="J533" s="154">
        <v>0.36</v>
      </c>
      <c r="K533" s="154">
        <v>0</v>
      </c>
      <c r="L533" s="154">
        <v>35.4</v>
      </c>
      <c r="M533" s="154">
        <v>143.1</v>
      </c>
      <c r="N533" s="154">
        <v>0.01</v>
      </c>
      <c r="O533" s="154">
        <v>0.01</v>
      </c>
      <c r="P533" s="154">
        <v>1.26</v>
      </c>
      <c r="Q533" s="154">
        <v>8.82</v>
      </c>
      <c r="R533" s="154">
        <v>0.18</v>
      </c>
      <c r="S533" s="17"/>
    </row>
    <row r="534" spans="1:19" s="5" customFormat="1" ht="15.75">
      <c r="A534" s="148"/>
      <c r="B534" s="148"/>
      <c r="C534" s="148"/>
      <c r="D534" s="22" t="s">
        <v>10</v>
      </c>
      <c r="E534" s="22">
        <v>18</v>
      </c>
      <c r="F534" s="22">
        <v>18</v>
      </c>
      <c r="G534" s="30">
        <v>34</v>
      </c>
      <c r="H534" s="30">
        <f>E534*G534/1000</f>
        <v>0.612</v>
      </c>
      <c r="I534" s="158"/>
      <c r="J534" s="155"/>
      <c r="K534" s="155"/>
      <c r="L534" s="155"/>
      <c r="M534" s="155"/>
      <c r="N534" s="155"/>
      <c r="O534" s="155"/>
      <c r="P534" s="155"/>
      <c r="Q534" s="155"/>
      <c r="R534" s="155"/>
      <c r="S534" s="17"/>
    </row>
    <row r="535" spans="1:19" ht="15.75">
      <c r="A535" s="148"/>
      <c r="B535" s="148"/>
      <c r="C535" s="148"/>
      <c r="D535" s="22" t="s">
        <v>80</v>
      </c>
      <c r="E535" s="22">
        <v>6</v>
      </c>
      <c r="F535" s="22">
        <v>6</v>
      </c>
      <c r="G535" s="30">
        <v>125</v>
      </c>
      <c r="H535" s="30">
        <f>E535*G535/1000</f>
        <v>0.75</v>
      </c>
      <c r="I535" s="158"/>
      <c r="J535" s="155"/>
      <c r="K535" s="155"/>
      <c r="L535" s="155"/>
      <c r="M535" s="155"/>
      <c r="N535" s="155"/>
      <c r="O535" s="155"/>
      <c r="P535" s="155"/>
      <c r="Q535" s="155"/>
      <c r="R535" s="155"/>
      <c r="S535" s="16"/>
    </row>
    <row r="536" spans="1:19" ht="15.75">
      <c r="A536" s="148"/>
      <c r="B536" s="148"/>
      <c r="C536" s="148"/>
      <c r="D536" s="22" t="s">
        <v>76</v>
      </c>
      <c r="E536" s="22">
        <v>0.15</v>
      </c>
      <c r="F536" s="22">
        <v>0.15</v>
      </c>
      <c r="G536" s="30">
        <v>460</v>
      </c>
      <c r="H536" s="30">
        <f>E536*G536/1000</f>
        <v>0.069</v>
      </c>
      <c r="I536" s="158"/>
      <c r="J536" s="155"/>
      <c r="K536" s="155"/>
      <c r="L536" s="155"/>
      <c r="M536" s="155"/>
      <c r="N536" s="155"/>
      <c r="O536" s="155"/>
      <c r="P536" s="155"/>
      <c r="Q536" s="155"/>
      <c r="R536" s="155"/>
      <c r="S536" s="16"/>
    </row>
    <row r="537" spans="1:19" ht="15.75">
      <c r="A537" s="149"/>
      <c r="B537" s="149"/>
      <c r="C537" s="149"/>
      <c r="D537" s="22" t="s">
        <v>12</v>
      </c>
      <c r="E537" s="22">
        <v>162</v>
      </c>
      <c r="F537" s="22">
        <v>162</v>
      </c>
      <c r="G537" s="30"/>
      <c r="H537" s="30"/>
      <c r="I537" s="159"/>
      <c r="J537" s="156"/>
      <c r="K537" s="156"/>
      <c r="L537" s="156"/>
      <c r="M537" s="156"/>
      <c r="N537" s="156"/>
      <c r="O537" s="156"/>
      <c r="P537" s="156"/>
      <c r="Q537" s="156"/>
      <c r="R537" s="156"/>
      <c r="S537" s="18"/>
    </row>
    <row r="538" spans="1:18" ht="15.75">
      <c r="A538" s="37" t="s">
        <v>13</v>
      </c>
      <c r="B538" s="37" t="s">
        <v>13</v>
      </c>
      <c r="C538" s="37"/>
      <c r="D538" s="37"/>
      <c r="E538" s="37"/>
      <c r="F538" s="37"/>
      <c r="G538" s="37"/>
      <c r="H538" s="37"/>
      <c r="I538" s="60">
        <f>SUM(I508:I537)</f>
        <v>27.499399999999998</v>
      </c>
      <c r="J538" s="111">
        <f aca="true" t="shared" si="51" ref="J538:R538">SUM(J508:J537)</f>
        <v>22.57</v>
      </c>
      <c r="K538" s="111">
        <f t="shared" si="51"/>
        <v>23.869999999999997</v>
      </c>
      <c r="L538" s="111">
        <f t="shared" si="51"/>
        <v>93.98</v>
      </c>
      <c r="M538" s="111">
        <f t="shared" si="51"/>
        <v>648.78</v>
      </c>
      <c r="N538" s="111">
        <f t="shared" si="51"/>
        <v>0.28</v>
      </c>
      <c r="O538" s="111">
        <f t="shared" si="51"/>
        <v>0.232</v>
      </c>
      <c r="P538" s="111">
        <f t="shared" si="51"/>
        <v>17.14</v>
      </c>
      <c r="Q538" s="111">
        <f t="shared" si="51"/>
        <v>84.58000000000001</v>
      </c>
      <c r="R538" s="111">
        <f t="shared" si="51"/>
        <v>12.46</v>
      </c>
    </row>
    <row r="539" spans="1:18" ht="15.75">
      <c r="A539" s="40"/>
      <c r="B539" s="40"/>
      <c r="C539" s="40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</row>
    <row r="540" spans="1:18" ht="12.75" customHeight="1">
      <c r="A540" s="152" t="s">
        <v>53</v>
      </c>
      <c r="B540" s="153"/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</row>
    <row r="541" spans="1:18" ht="14.25" customHeight="1">
      <c r="A541" s="147">
        <v>539</v>
      </c>
      <c r="B541" s="147" t="s">
        <v>204</v>
      </c>
      <c r="C541" s="147">
        <v>120</v>
      </c>
      <c r="D541" s="22" t="s">
        <v>205</v>
      </c>
      <c r="E541" s="147">
        <v>34.1</v>
      </c>
      <c r="F541" s="147">
        <v>34.1</v>
      </c>
      <c r="G541" s="157">
        <v>35</v>
      </c>
      <c r="H541" s="157">
        <v>1.95</v>
      </c>
      <c r="I541" s="241">
        <v>8.97</v>
      </c>
      <c r="J541" s="154">
        <v>6</v>
      </c>
      <c r="K541" s="154">
        <v>11.2</v>
      </c>
      <c r="L541" s="154">
        <v>55</v>
      </c>
      <c r="M541" s="154">
        <v>345</v>
      </c>
      <c r="N541" s="154">
        <v>0.12</v>
      </c>
      <c r="O541" s="154">
        <v>0.06</v>
      </c>
      <c r="P541" s="154">
        <v>0</v>
      </c>
      <c r="Q541" s="154">
        <v>12.4</v>
      </c>
      <c r="R541" s="154">
        <v>1.35</v>
      </c>
    </row>
    <row r="542" spans="1:18" ht="0.75" customHeight="1">
      <c r="A542" s="148"/>
      <c r="B542" s="148"/>
      <c r="C542" s="148"/>
      <c r="D542" s="22" t="s">
        <v>9</v>
      </c>
      <c r="E542" s="148"/>
      <c r="F542" s="148"/>
      <c r="G542" s="158"/>
      <c r="H542" s="158"/>
      <c r="I542" s="242"/>
      <c r="J542" s="155"/>
      <c r="K542" s="155"/>
      <c r="L542" s="155"/>
      <c r="M542" s="155"/>
      <c r="N542" s="155"/>
      <c r="O542" s="155"/>
      <c r="P542" s="155"/>
      <c r="Q542" s="155"/>
      <c r="R542" s="155"/>
    </row>
    <row r="543" spans="1:18" ht="3.75" customHeight="1" hidden="1">
      <c r="A543" s="148"/>
      <c r="B543" s="148"/>
      <c r="C543" s="148"/>
      <c r="D543" s="22" t="s">
        <v>12</v>
      </c>
      <c r="E543" s="148"/>
      <c r="F543" s="148"/>
      <c r="G543" s="158"/>
      <c r="H543" s="158"/>
      <c r="I543" s="242"/>
      <c r="J543" s="155"/>
      <c r="K543" s="155"/>
      <c r="L543" s="155"/>
      <c r="M543" s="155"/>
      <c r="N543" s="155"/>
      <c r="O543" s="155"/>
      <c r="P543" s="155"/>
      <c r="Q543" s="155"/>
      <c r="R543" s="155"/>
    </row>
    <row r="544" spans="1:18" ht="6.75" customHeight="1" hidden="1">
      <c r="A544" s="148"/>
      <c r="B544" s="148"/>
      <c r="C544" s="148"/>
      <c r="D544" s="22" t="s">
        <v>10</v>
      </c>
      <c r="E544" s="149"/>
      <c r="F544" s="149"/>
      <c r="G544" s="159"/>
      <c r="H544" s="159"/>
      <c r="I544" s="242"/>
      <c r="J544" s="155"/>
      <c r="K544" s="155"/>
      <c r="L544" s="155"/>
      <c r="M544" s="155"/>
      <c r="N544" s="155"/>
      <c r="O544" s="155"/>
      <c r="P544" s="155"/>
      <c r="Q544" s="155"/>
      <c r="R544" s="155"/>
    </row>
    <row r="545" spans="1:18" ht="12.75" customHeight="1" hidden="1">
      <c r="A545" s="148"/>
      <c r="B545" s="148"/>
      <c r="C545" s="148"/>
      <c r="D545" s="22" t="s">
        <v>11</v>
      </c>
      <c r="E545" s="22"/>
      <c r="F545" s="22"/>
      <c r="G545" s="30"/>
      <c r="H545" s="30"/>
      <c r="I545" s="242"/>
      <c r="J545" s="155"/>
      <c r="K545" s="155"/>
      <c r="L545" s="155"/>
      <c r="M545" s="155"/>
      <c r="N545" s="155"/>
      <c r="O545" s="155"/>
      <c r="P545" s="155"/>
      <c r="Q545" s="155"/>
      <c r="R545" s="155"/>
    </row>
    <row r="546" spans="1:18" ht="10.5" customHeight="1" hidden="1">
      <c r="A546" s="148"/>
      <c r="B546" s="148"/>
      <c r="C546" s="148"/>
      <c r="D546" s="22"/>
      <c r="E546" s="22"/>
      <c r="F546" s="22"/>
      <c r="G546" s="30"/>
      <c r="H546" s="30"/>
      <c r="I546" s="242"/>
      <c r="J546" s="155"/>
      <c r="K546" s="155"/>
      <c r="L546" s="155"/>
      <c r="M546" s="155"/>
      <c r="N546" s="155"/>
      <c r="O546" s="155"/>
      <c r="P546" s="155"/>
      <c r="Q546" s="155"/>
      <c r="R546" s="155"/>
    </row>
    <row r="547" spans="1:18" s="5" customFormat="1" ht="12.75" customHeight="1" hidden="1">
      <c r="A547" s="148"/>
      <c r="B547" s="148"/>
      <c r="C547" s="148"/>
      <c r="D547" s="22"/>
      <c r="E547" s="22"/>
      <c r="F547" s="22"/>
      <c r="G547" s="30"/>
      <c r="H547" s="30"/>
      <c r="I547" s="242"/>
      <c r="J547" s="155"/>
      <c r="K547" s="155"/>
      <c r="L547" s="155"/>
      <c r="M547" s="155"/>
      <c r="N547" s="155"/>
      <c r="O547" s="155"/>
      <c r="P547" s="155"/>
      <c r="Q547" s="155"/>
      <c r="R547" s="155"/>
    </row>
    <row r="548" spans="1:18" s="5" customFormat="1" ht="12.75" customHeight="1" hidden="1">
      <c r="A548" s="148"/>
      <c r="B548" s="148"/>
      <c r="C548" s="148"/>
      <c r="D548" s="22"/>
      <c r="E548" s="22"/>
      <c r="F548" s="22"/>
      <c r="G548" s="30"/>
      <c r="H548" s="30"/>
      <c r="I548" s="242"/>
      <c r="J548" s="155"/>
      <c r="K548" s="155"/>
      <c r="L548" s="155"/>
      <c r="M548" s="155"/>
      <c r="N548" s="155"/>
      <c r="O548" s="155"/>
      <c r="P548" s="155"/>
      <c r="Q548" s="155"/>
      <c r="R548" s="155"/>
    </row>
    <row r="549" spans="1:18" s="5" customFormat="1" ht="12.75" customHeight="1" hidden="1">
      <c r="A549" s="148"/>
      <c r="B549" s="148"/>
      <c r="C549" s="148"/>
      <c r="D549" s="22"/>
      <c r="E549" s="22"/>
      <c r="F549" s="22"/>
      <c r="G549" s="30"/>
      <c r="H549" s="30"/>
      <c r="I549" s="242"/>
      <c r="J549" s="155"/>
      <c r="K549" s="155"/>
      <c r="L549" s="155"/>
      <c r="M549" s="155"/>
      <c r="N549" s="155"/>
      <c r="O549" s="155"/>
      <c r="P549" s="155"/>
      <c r="Q549" s="155"/>
      <c r="R549" s="155"/>
    </row>
    <row r="550" spans="1:18" s="5" customFormat="1" ht="16.5" customHeight="1" hidden="1">
      <c r="A550" s="148"/>
      <c r="B550" s="148"/>
      <c r="C550" s="148"/>
      <c r="D550" s="22"/>
      <c r="E550" s="22"/>
      <c r="F550" s="22"/>
      <c r="G550" s="30"/>
      <c r="H550" s="30"/>
      <c r="I550" s="242"/>
      <c r="J550" s="155"/>
      <c r="K550" s="155"/>
      <c r="L550" s="155"/>
      <c r="M550" s="155"/>
      <c r="N550" s="155"/>
      <c r="O550" s="155"/>
      <c r="P550" s="155"/>
      <c r="Q550" s="155"/>
      <c r="R550" s="155"/>
    </row>
    <row r="551" spans="1:18" s="5" customFormat="1" ht="13.5" customHeight="1">
      <c r="A551" s="148"/>
      <c r="B551" s="148"/>
      <c r="C551" s="148"/>
      <c r="D551" s="22" t="s">
        <v>9</v>
      </c>
      <c r="E551" s="22">
        <v>60</v>
      </c>
      <c r="F551" s="22">
        <v>60</v>
      </c>
      <c r="G551" s="30">
        <v>48</v>
      </c>
      <c r="H551" s="30">
        <v>3.8</v>
      </c>
      <c r="I551" s="242"/>
      <c r="J551" s="155"/>
      <c r="K551" s="155"/>
      <c r="L551" s="155"/>
      <c r="M551" s="155"/>
      <c r="N551" s="155"/>
      <c r="O551" s="155"/>
      <c r="P551" s="155"/>
      <c r="Q551" s="155"/>
      <c r="R551" s="155"/>
    </row>
    <row r="552" spans="1:18" s="5" customFormat="1" ht="13.5" customHeight="1">
      <c r="A552" s="148"/>
      <c r="B552" s="148"/>
      <c r="C552" s="148"/>
      <c r="D552" s="22" t="s">
        <v>12</v>
      </c>
      <c r="E552" s="22">
        <v>48.7</v>
      </c>
      <c r="F552" s="22">
        <v>48.7</v>
      </c>
      <c r="G552" s="30"/>
      <c r="H552" s="30"/>
      <c r="I552" s="242"/>
      <c r="J552" s="155"/>
      <c r="K552" s="155"/>
      <c r="L552" s="155"/>
      <c r="M552" s="155"/>
      <c r="N552" s="155"/>
      <c r="O552" s="155"/>
      <c r="P552" s="155"/>
      <c r="Q552" s="155"/>
      <c r="R552" s="155"/>
    </row>
    <row r="553" spans="1:18" s="5" customFormat="1" ht="13.5" customHeight="1">
      <c r="A553" s="148"/>
      <c r="B553" s="148"/>
      <c r="C553" s="148"/>
      <c r="D553" s="22" t="s">
        <v>10</v>
      </c>
      <c r="E553" s="22">
        <v>7.2</v>
      </c>
      <c r="F553" s="22">
        <v>7.2</v>
      </c>
      <c r="G553" s="30">
        <v>34</v>
      </c>
      <c r="H553" s="30">
        <v>0.49</v>
      </c>
      <c r="I553" s="242"/>
      <c r="J553" s="155"/>
      <c r="K553" s="155"/>
      <c r="L553" s="155"/>
      <c r="M553" s="155"/>
      <c r="N553" s="155"/>
      <c r="O553" s="155"/>
      <c r="P553" s="155"/>
      <c r="Q553" s="155"/>
      <c r="R553" s="155"/>
    </row>
    <row r="554" spans="1:18" s="5" customFormat="1" ht="13.5" customHeight="1">
      <c r="A554" s="149"/>
      <c r="B554" s="149"/>
      <c r="C554" s="149"/>
      <c r="D554" s="22" t="s">
        <v>11</v>
      </c>
      <c r="E554" s="22">
        <v>6</v>
      </c>
      <c r="F554" s="22">
        <v>6</v>
      </c>
      <c r="G554" s="30">
        <v>475</v>
      </c>
      <c r="H554" s="30">
        <v>2.74</v>
      </c>
      <c r="I554" s="243"/>
      <c r="J554" s="156"/>
      <c r="K554" s="156"/>
      <c r="L554" s="156"/>
      <c r="M554" s="156"/>
      <c r="N554" s="156"/>
      <c r="O554" s="156"/>
      <c r="P554" s="156"/>
      <c r="Q554" s="156"/>
      <c r="R554" s="156"/>
    </row>
    <row r="555" spans="1:18" s="5" customFormat="1" ht="13.5" customHeight="1">
      <c r="A555" s="147">
        <v>379</v>
      </c>
      <c r="B555" s="147" t="s">
        <v>84</v>
      </c>
      <c r="C555" s="147">
        <v>150</v>
      </c>
      <c r="D555" s="22" t="s">
        <v>85</v>
      </c>
      <c r="E555" s="22">
        <v>1.8</v>
      </c>
      <c r="F555" s="22">
        <v>1.8</v>
      </c>
      <c r="G555" s="30">
        <v>390</v>
      </c>
      <c r="H555" s="74">
        <f>E555*G555/1000</f>
        <v>0.702</v>
      </c>
      <c r="I555" s="213">
        <f>SUM(H555:H558)</f>
        <v>4.812</v>
      </c>
      <c r="J555" s="154">
        <v>2.2</v>
      </c>
      <c r="K555" s="154">
        <v>3.2</v>
      </c>
      <c r="L555" s="154">
        <v>25.8</v>
      </c>
      <c r="M555" s="154">
        <v>136.8</v>
      </c>
      <c r="N555" s="154">
        <v>0.02</v>
      </c>
      <c r="O555" s="154">
        <v>0.09</v>
      </c>
      <c r="P555" s="154">
        <v>0.54</v>
      </c>
      <c r="Q555" s="154">
        <v>72</v>
      </c>
      <c r="R555" s="154"/>
    </row>
    <row r="556" spans="1:18" s="5" customFormat="1" ht="13.5" customHeight="1">
      <c r="A556" s="148"/>
      <c r="B556" s="148"/>
      <c r="C556" s="148"/>
      <c r="D556" s="22" t="s">
        <v>10</v>
      </c>
      <c r="E556" s="22">
        <v>15</v>
      </c>
      <c r="F556" s="22">
        <v>15</v>
      </c>
      <c r="G556" s="30">
        <v>34</v>
      </c>
      <c r="H556" s="74">
        <f>E556*G556/1000</f>
        <v>0.51</v>
      </c>
      <c r="I556" s="158"/>
      <c r="J556" s="155"/>
      <c r="K556" s="155"/>
      <c r="L556" s="155"/>
      <c r="M556" s="155"/>
      <c r="N556" s="155"/>
      <c r="O556" s="155"/>
      <c r="P556" s="155"/>
      <c r="Q556" s="155"/>
      <c r="R556" s="155"/>
    </row>
    <row r="557" spans="1:18" s="5" customFormat="1" ht="13.5" customHeight="1">
      <c r="A557" s="148"/>
      <c r="B557" s="148"/>
      <c r="C557" s="148"/>
      <c r="D557" s="22" t="s">
        <v>9</v>
      </c>
      <c r="E557" s="22">
        <v>75</v>
      </c>
      <c r="F557" s="22">
        <v>75</v>
      </c>
      <c r="G557" s="30">
        <v>48</v>
      </c>
      <c r="H557" s="74">
        <f>E557*G557/1000</f>
        <v>3.6</v>
      </c>
      <c r="I557" s="158"/>
      <c r="J557" s="155"/>
      <c r="K557" s="155"/>
      <c r="L557" s="155"/>
      <c r="M557" s="155"/>
      <c r="N557" s="155"/>
      <c r="O557" s="155"/>
      <c r="P557" s="155"/>
      <c r="Q557" s="155"/>
      <c r="R557" s="155"/>
    </row>
    <row r="558" spans="1:18" s="15" customFormat="1" ht="15.75">
      <c r="A558" s="149"/>
      <c r="B558" s="149"/>
      <c r="C558" s="149"/>
      <c r="D558" s="22" t="s">
        <v>12</v>
      </c>
      <c r="E558" s="22">
        <v>90</v>
      </c>
      <c r="F558" s="22">
        <v>90</v>
      </c>
      <c r="G558" s="30"/>
      <c r="H558" s="74">
        <f>E558*G558/1000</f>
        <v>0</v>
      </c>
      <c r="I558" s="159"/>
      <c r="J558" s="156"/>
      <c r="K558" s="156"/>
      <c r="L558" s="156"/>
      <c r="M558" s="156"/>
      <c r="N558" s="156"/>
      <c r="O558" s="156"/>
      <c r="P558" s="156"/>
      <c r="Q558" s="156"/>
      <c r="R558" s="156"/>
    </row>
    <row r="559" spans="1:18" s="15" customFormat="1" ht="15.75">
      <c r="A559" s="22" t="s">
        <v>13</v>
      </c>
      <c r="B559" s="22"/>
      <c r="C559" s="22"/>
      <c r="D559" s="76"/>
      <c r="E559" s="76"/>
      <c r="F559" s="76"/>
      <c r="G559" s="76"/>
      <c r="H559" s="76"/>
      <c r="I559" s="46">
        <f>SUM(I541:I558)</f>
        <v>13.782</v>
      </c>
      <c r="J559" s="96">
        <f aca="true" t="shared" si="52" ref="J559:R559">J541+J558</f>
        <v>6</v>
      </c>
      <c r="K559" s="96">
        <f t="shared" si="52"/>
        <v>11.2</v>
      </c>
      <c r="L559" s="96">
        <f t="shared" si="52"/>
        <v>55</v>
      </c>
      <c r="M559" s="96">
        <f t="shared" si="52"/>
        <v>345</v>
      </c>
      <c r="N559" s="96">
        <f t="shared" si="52"/>
        <v>0.12</v>
      </c>
      <c r="O559" s="96">
        <f t="shared" si="52"/>
        <v>0.06</v>
      </c>
      <c r="P559" s="96">
        <f t="shared" si="52"/>
        <v>0</v>
      </c>
      <c r="Q559" s="96">
        <f t="shared" si="52"/>
        <v>12.4</v>
      </c>
      <c r="R559" s="96">
        <f t="shared" si="52"/>
        <v>1.35</v>
      </c>
    </row>
    <row r="560" spans="1:18" ht="19.5" customHeight="1">
      <c r="A560" s="22" t="s">
        <v>57</v>
      </c>
      <c r="B560" s="22"/>
      <c r="C560" s="22"/>
      <c r="D560" s="37"/>
      <c r="E560" s="37"/>
      <c r="F560" s="37"/>
      <c r="G560" s="37"/>
      <c r="H560" s="37"/>
      <c r="I560" s="94">
        <f>I503+I505+I538+I559</f>
        <v>65.4042</v>
      </c>
      <c r="J560" s="125">
        <f aca="true" t="shared" si="53" ref="J560:R560">J503+J505+J538+J559</f>
        <v>42.97</v>
      </c>
      <c r="K560" s="125">
        <f t="shared" si="53"/>
        <v>57.55</v>
      </c>
      <c r="L560" s="125">
        <f t="shared" si="53"/>
        <v>218.88</v>
      </c>
      <c r="M560" s="125">
        <f t="shared" si="53"/>
        <v>1539.98</v>
      </c>
      <c r="N560" s="125">
        <f t="shared" si="53"/>
        <v>0.7200000000000001</v>
      </c>
      <c r="O560" s="125">
        <f t="shared" si="53"/>
        <v>0.9620000000000002</v>
      </c>
      <c r="P560" s="125">
        <f t="shared" si="53"/>
        <v>48.34</v>
      </c>
      <c r="Q560" s="125">
        <f t="shared" si="53"/>
        <v>168.38000000000002</v>
      </c>
      <c r="R560" s="125">
        <f t="shared" si="53"/>
        <v>26.73</v>
      </c>
    </row>
    <row r="561" spans="1:18" ht="15.75">
      <c r="A561" s="52"/>
      <c r="B561" s="52"/>
      <c r="C561" s="52"/>
      <c r="D561" s="52"/>
      <c r="E561" s="52"/>
      <c r="F561" s="52"/>
      <c r="G561" s="52"/>
      <c r="H561" s="52"/>
      <c r="I561" s="52"/>
      <c r="J561" s="124"/>
      <c r="K561" s="124"/>
      <c r="L561" s="124"/>
      <c r="M561" s="124"/>
      <c r="N561" s="124"/>
      <c r="O561" s="124"/>
      <c r="P561" s="124"/>
      <c r="Q561" s="124"/>
      <c r="R561" s="124"/>
    </row>
    <row r="562" spans="1:18" ht="15.75">
      <c r="A562" s="52"/>
      <c r="B562" s="52"/>
      <c r="C562" s="52"/>
      <c r="D562" s="129"/>
      <c r="E562" s="129"/>
      <c r="F562" s="129"/>
      <c r="G562" s="129"/>
      <c r="H562" s="129"/>
      <c r="I562" s="52"/>
      <c r="J562" s="124"/>
      <c r="K562" s="124"/>
      <c r="L562" s="124"/>
      <c r="M562" s="124"/>
      <c r="N562" s="124"/>
      <c r="O562" s="124"/>
      <c r="P562" s="124"/>
      <c r="Q562" s="124"/>
      <c r="R562" s="124"/>
    </row>
    <row r="563" spans="1:18" ht="15.75">
      <c r="A563" s="61"/>
      <c r="B563" s="61"/>
      <c r="C563" s="123"/>
      <c r="D563" s="129"/>
      <c r="E563" s="129"/>
      <c r="F563" s="129"/>
      <c r="G563" s="129"/>
      <c r="H563" s="129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</row>
    <row r="564" spans="1:18" ht="15.75">
      <c r="A564" s="191" t="s">
        <v>112</v>
      </c>
      <c r="B564" s="191"/>
      <c r="C564" s="191"/>
      <c r="D564" s="191"/>
      <c r="E564" s="191"/>
      <c r="F564" s="191"/>
      <c r="G564" s="191"/>
      <c r="H564" s="191"/>
      <c r="I564" s="191"/>
      <c r="J564" s="191"/>
      <c r="K564" s="191"/>
      <c r="L564" s="191"/>
      <c r="M564" s="191"/>
      <c r="N564" s="191"/>
      <c r="O564" s="191"/>
      <c r="P564" s="191"/>
      <c r="Q564" s="191"/>
      <c r="R564" s="191"/>
    </row>
    <row r="565" spans="1:18" s="5" customFormat="1" ht="12.75" customHeight="1">
      <c r="A565" s="152" t="s">
        <v>3</v>
      </c>
      <c r="B565" s="153"/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</row>
    <row r="566" spans="1:18" s="5" customFormat="1" ht="15.75">
      <c r="A566" s="22">
        <v>1</v>
      </c>
      <c r="B566" s="22">
        <v>2</v>
      </c>
      <c r="C566" s="22">
        <v>3</v>
      </c>
      <c r="D566" s="22">
        <v>4</v>
      </c>
      <c r="E566" s="22">
        <v>5</v>
      </c>
      <c r="F566" s="22">
        <v>6</v>
      </c>
      <c r="G566" s="22">
        <v>7</v>
      </c>
      <c r="H566" s="22">
        <v>8</v>
      </c>
      <c r="I566" s="37">
        <v>9</v>
      </c>
      <c r="J566" s="82">
        <v>10</v>
      </c>
      <c r="K566" s="82">
        <v>11</v>
      </c>
      <c r="L566" s="82">
        <v>12</v>
      </c>
      <c r="M566" s="82">
        <v>13</v>
      </c>
      <c r="N566" s="82">
        <v>14</v>
      </c>
      <c r="O566" s="82">
        <v>15</v>
      </c>
      <c r="P566" s="82">
        <v>16</v>
      </c>
      <c r="Q566" s="82">
        <v>17</v>
      </c>
      <c r="R566" s="82">
        <v>18</v>
      </c>
    </row>
    <row r="567" spans="1:18" s="5" customFormat="1" ht="15.75">
      <c r="A567" s="147">
        <v>175</v>
      </c>
      <c r="B567" s="147" t="s">
        <v>121</v>
      </c>
      <c r="C567" s="147">
        <v>150</v>
      </c>
      <c r="D567" s="22" t="s">
        <v>54</v>
      </c>
      <c r="E567" s="22">
        <v>10.5</v>
      </c>
      <c r="F567" s="22">
        <v>10.5</v>
      </c>
      <c r="G567" s="30">
        <v>48</v>
      </c>
      <c r="H567" s="30">
        <f>E567*G567/1000</f>
        <v>0.504</v>
      </c>
      <c r="I567" s="157">
        <f>SUM(H567:H572)</f>
        <v>8.469499999999998</v>
      </c>
      <c r="J567" s="154">
        <v>4.2</v>
      </c>
      <c r="K567" s="154">
        <v>8.4</v>
      </c>
      <c r="L567" s="154">
        <v>24.5</v>
      </c>
      <c r="M567" s="154">
        <v>191.1</v>
      </c>
      <c r="N567" s="154">
        <v>0.12</v>
      </c>
      <c r="O567" s="154">
        <v>0.06</v>
      </c>
      <c r="P567" s="154">
        <v>0</v>
      </c>
      <c r="Q567" s="154">
        <v>12.4</v>
      </c>
      <c r="R567" s="154">
        <v>1.35</v>
      </c>
    </row>
    <row r="568" spans="1:18" s="5" customFormat="1" ht="15.75">
      <c r="A568" s="148"/>
      <c r="B568" s="148"/>
      <c r="C568" s="148"/>
      <c r="D568" s="22" t="s">
        <v>88</v>
      </c>
      <c r="E568" s="22">
        <v>14.2</v>
      </c>
      <c r="F568" s="22">
        <v>14.2</v>
      </c>
      <c r="G568" s="30">
        <v>35</v>
      </c>
      <c r="H568" s="30">
        <f>E568*G568/1000</f>
        <v>0.497</v>
      </c>
      <c r="I568" s="158"/>
      <c r="J568" s="155"/>
      <c r="K568" s="155"/>
      <c r="L568" s="155"/>
      <c r="M568" s="155"/>
      <c r="N568" s="155"/>
      <c r="O568" s="155"/>
      <c r="P568" s="155"/>
      <c r="Q568" s="155"/>
      <c r="R568" s="155"/>
    </row>
    <row r="569" spans="1:18" s="5" customFormat="1" ht="15.75">
      <c r="A569" s="148"/>
      <c r="B569" s="148"/>
      <c r="C569" s="148"/>
      <c r="D569" s="22" t="s">
        <v>9</v>
      </c>
      <c r="E569" s="22">
        <v>75</v>
      </c>
      <c r="F569" s="22">
        <v>75</v>
      </c>
      <c r="G569" s="30">
        <v>48</v>
      </c>
      <c r="H569" s="30">
        <f>E569*G569/1000</f>
        <v>3.6</v>
      </c>
      <c r="I569" s="158"/>
      <c r="J569" s="155"/>
      <c r="K569" s="155"/>
      <c r="L569" s="155"/>
      <c r="M569" s="155"/>
      <c r="N569" s="155"/>
      <c r="O569" s="155"/>
      <c r="P569" s="155"/>
      <c r="Q569" s="155"/>
      <c r="R569" s="155"/>
    </row>
    <row r="570" spans="1:18" s="5" customFormat="1" ht="15.75">
      <c r="A570" s="148"/>
      <c r="B570" s="148"/>
      <c r="C570" s="148"/>
      <c r="D570" s="22" t="s">
        <v>12</v>
      </c>
      <c r="E570" s="22">
        <v>48.7</v>
      </c>
      <c r="F570" s="22">
        <v>48.7</v>
      </c>
      <c r="G570" s="30"/>
      <c r="H570" s="30"/>
      <c r="I570" s="158"/>
      <c r="J570" s="155"/>
      <c r="K570" s="155"/>
      <c r="L570" s="155"/>
      <c r="M570" s="155"/>
      <c r="N570" s="155"/>
      <c r="O570" s="155"/>
      <c r="P570" s="155"/>
      <c r="Q570" s="155"/>
      <c r="R570" s="155"/>
    </row>
    <row r="571" spans="1:18" s="5" customFormat="1" ht="15" customHeight="1">
      <c r="A571" s="148"/>
      <c r="B571" s="148"/>
      <c r="C571" s="148"/>
      <c r="D571" s="22" t="s">
        <v>11</v>
      </c>
      <c r="E571" s="22">
        <v>7.5</v>
      </c>
      <c r="F571" s="22">
        <v>7.5</v>
      </c>
      <c r="G571" s="30">
        <v>475</v>
      </c>
      <c r="H571" s="30">
        <f>E571*G571/1000</f>
        <v>3.5625</v>
      </c>
      <c r="I571" s="158"/>
      <c r="J571" s="155"/>
      <c r="K571" s="155"/>
      <c r="L571" s="155"/>
      <c r="M571" s="155"/>
      <c r="N571" s="155"/>
      <c r="O571" s="155"/>
      <c r="P571" s="155"/>
      <c r="Q571" s="155"/>
      <c r="R571" s="155"/>
    </row>
    <row r="572" spans="1:18" s="5" customFormat="1" ht="15.75">
      <c r="A572" s="149"/>
      <c r="B572" s="149"/>
      <c r="C572" s="149"/>
      <c r="D572" s="31" t="s">
        <v>10</v>
      </c>
      <c r="E572" s="31">
        <v>9</v>
      </c>
      <c r="F572" s="31">
        <v>9</v>
      </c>
      <c r="G572" s="30">
        <v>34</v>
      </c>
      <c r="H572" s="30">
        <f>E572*G572/1000</f>
        <v>0.306</v>
      </c>
      <c r="I572" s="159"/>
      <c r="J572" s="155"/>
      <c r="K572" s="155"/>
      <c r="L572" s="155"/>
      <c r="M572" s="155"/>
      <c r="N572" s="155"/>
      <c r="O572" s="155"/>
      <c r="P572" s="155"/>
      <c r="Q572" s="155"/>
      <c r="R572" s="155"/>
    </row>
    <row r="573" spans="1:18" s="5" customFormat="1" ht="15.75">
      <c r="A573" s="22"/>
      <c r="B573" s="22" t="s">
        <v>19</v>
      </c>
      <c r="C573" s="22">
        <v>30</v>
      </c>
      <c r="D573" s="22" t="s">
        <v>19</v>
      </c>
      <c r="E573" s="22">
        <v>30</v>
      </c>
      <c r="F573" s="22">
        <v>30</v>
      </c>
      <c r="G573" s="30">
        <v>35.7</v>
      </c>
      <c r="H573" s="30">
        <v>0.86</v>
      </c>
      <c r="I573" s="30">
        <f>H573</f>
        <v>0.86</v>
      </c>
      <c r="J573" s="82">
        <v>3.2</v>
      </c>
      <c r="K573" s="82">
        <v>0.48</v>
      </c>
      <c r="L573" s="82">
        <v>16.8</v>
      </c>
      <c r="M573" s="82">
        <v>81</v>
      </c>
      <c r="N573" s="82">
        <v>0.05</v>
      </c>
      <c r="O573" s="82">
        <v>0.02</v>
      </c>
      <c r="P573" s="82">
        <v>0</v>
      </c>
      <c r="Q573" s="82">
        <v>6.9</v>
      </c>
      <c r="R573" s="82">
        <v>6</v>
      </c>
    </row>
    <row r="574" spans="1:18" s="5" customFormat="1" ht="15.75">
      <c r="A574" s="177">
        <v>693</v>
      </c>
      <c r="B574" s="177" t="s">
        <v>56</v>
      </c>
      <c r="C574" s="177">
        <v>150</v>
      </c>
      <c r="D574" s="22" t="s">
        <v>29</v>
      </c>
      <c r="E574" s="22">
        <v>1</v>
      </c>
      <c r="F574" s="22">
        <v>1</v>
      </c>
      <c r="G574" s="30">
        <v>290</v>
      </c>
      <c r="H574" s="24">
        <f>E574*G574/1000</f>
        <v>0.29</v>
      </c>
      <c r="I574" s="188">
        <f>SUM(H574:H577)</f>
        <v>4.4</v>
      </c>
      <c r="J574" s="154">
        <v>2.3</v>
      </c>
      <c r="K574" s="154">
        <v>2.5</v>
      </c>
      <c r="L574" s="154">
        <v>13.7</v>
      </c>
      <c r="M574" s="154">
        <v>85.1</v>
      </c>
      <c r="N574" s="154">
        <v>0.05</v>
      </c>
      <c r="O574" s="154">
        <v>0.15</v>
      </c>
      <c r="P574" s="154">
        <v>1.2</v>
      </c>
      <c r="Q574" s="154">
        <v>129.1</v>
      </c>
      <c r="R574" s="154">
        <v>0.75</v>
      </c>
    </row>
    <row r="575" spans="1:18" s="5" customFormat="1" ht="15.75">
      <c r="A575" s="177"/>
      <c r="B575" s="177"/>
      <c r="C575" s="177"/>
      <c r="D575" s="22" t="s">
        <v>9</v>
      </c>
      <c r="E575" s="22">
        <v>75</v>
      </c>
      <c r="F575" s="22">
        <v>75</v>
      </c>
      <c r="G575" s="30">
        <v>48</v>
      </c>
      <c r="H575" s="24">
        <f>E575*G575/1000</f>
        <v>3.6</v>
      </c>
      <c r="I575" s="195"/>
      <c r="J575" s="155"/>
      <c r="K575" s="155"/>
      <c r="L575" s="155"/>
      <c r="M575" s="155"/>
      <c r="N575" s="155"/>
      <c r="O575" s="155"/>
      <c r="P575" s="155"/>
      <c r="Q575" s="155"/>
      <c r="R575" s="155"/>
    </row>
    <row r="576" spans="1:18" s="5" customFormat="1" ht="15.75">
      <c r="A576" s="177"/>
      <c r="B576" s="177"/>
      <c r="C576" s="177"/>
      <c r="D576" s="22" t="s">
        <v>12</v>
      </c>
      <c r="E576" s="22">
        <v>82.5</v>
      </c>
      <c r="F576" s="22">
        <v>82.5</v>
      </c>
      <c r="G576" s="30"/>
      <c r="H576" s="24">
        <f>E576*G576/1000</f>
        <v>0</v>
      </c>
      <c r="I576" s="195"/>
      <c r="J576" s="155"/>
      <c r="K576" s="155"/>
      <c r="L576" s="155"/>
      <c r="M576" s="155"/>
      <c r="N576" s="155"/>
      <c r="O576" s="155"/>
      <c r="P576" s="155"/>
      <c r="Q576" s="155"/>
      <c r="R576" s="155"/>
    </row>
    <row r="577" spans="1:18" s="5" customFormat="1" ht="15.75">
      <c r="A577" s="177"/>
      <c r="B577" s="177"/>
      <c r="C577" s="177"/>
      <c r="D577" s="22" t="s">
        <v>10</v>
      </c>
      <c r="E577" s="22">
        <v>15</v>
      </c>
      <c r="F577" s="22">
        <v>15</v>
      </c>
      <c r="G577" s="30">
        <v>34</v>
      </c>
      <c r="H577" s="24">
        <f>E577*G577/1000</f>
        <v>0.51</v>
      </c>
      <c r="I577" s="196"/>
      <c r="J577" s="156"/>
      <c r="K577" s="156"/>
      <c r="L577" s="156"/>
      <c r="M577" s="156"/>
      <c r="N577" s="156"/>
      <c r="O577" s="156"/>
      <c r="P577" s="156"/>
      <c r="Q577" s="156"/>
      <c r="R577" s="156"/>
    </row>
    <row r="578" spans="1:18" s="5" customFormat="1" ht="21.75" customHeight="1">
      <c r="A578" s="37" t="s">
        <v>13</v>
      </c>
      <c r="B578" s="37"/>
      <c r="C578" s="22"/>
      <c r="D578" s="129"/>
      <c r="E578" s="129"/>
      <c r="F578" s="129"/>
      <c r="G578" s="129"/>
      <c r="H578" s="129"/>
      <c r="I578" s="46">
        <f>SUM(I567:I577)</f>
        <v>13.729499999999998</v>
      </c>
      <c r="J578" s="91">
        <f aca="true" t="shared" si="54" ref="J578:R578">SUM(J567:J577)</f>
        <v>9.7</v>
      </c>
      <c r="K578" s="91">
        <f t="shared" si="54"/>
        <v>11.38</v>
      </c>
      <c r="L578" s="91">
        <f t="shared" si="54"/>
        <v>55</v>
      </c>
      <c r="M578" s="91">
        <f t="shared" si="54"/>
        <v>357.20000000000005</v>
      </c>
      <c r="N578" s="91">
        <f t="shared" si="54"/>
        <v>0.21999999999999997</v>
      </c>
      <c r="O578" s="91">
        <f t="shared" si="54"/>
        <v>0.22999999999999998</v>
      </c>
      <c r="P578" s="91">
        <f t="shared" si="54"/>
        <v>1.2</v>
      </c>
      <c r="Q578" s="91">
        <f t="shared" si="54"/>
        <v>148.4</v>
      </c>
      <c r="R578" s="91">
        <f t="shared" si="54"/>
        <v>8.1</v>
      </c>
    </row>
    <row r="579" spans="1:18" ht="12.75" customHeight="1">
      <c r="A579" s="197" t="s">
        <v>87</v>
      </c>
      <c r="B579" s="198"/>
      <c r="C579" s="198"/>
      <c r="D579" s="198"/>
      <c r="E579" s="198"/>
      <c r="F579" s="198"/>
      <c r="G579" s="198"/>
      <c r="H579" s="198"/>
      <c r="I579" s="198"/>
      <c r="J579" s="198"/>
      <c r="K579" s="198"/>
      <c r="L579" s="198"/>
      <c r="M579" s="198"/>
      <c r="N579" s="198"/>
      <c r="O579" s="198"/>
      <c r="P579" s="198"/>
      <c r="Q579" s="198"/>
      <c r="R579" s="198"/>
    </row>
    <row r="580" spans="1:18" ht="47.25">
      <c r="A580" s="37"/>
      <c r="B580" s="37" t="s">
        <v>122</v>
      </c>
      <c r="C580" s="37" t="s">
        <v>123</v>
      </c>
      <c r="D580" s="37" t="s">
        <v>122</v>
      </c>
      <c r="E580" s="37" t="s">
        <v>123</v>
      </c>
      <c r="F580" s="37" t="s">
        <v>123</v>
      </c>
      <c r="G580" s="38">
        <v>60</v>
      </c>
      <c r="H580" s="39">
        <v>6</v>
      </c>
      <c r="I580" s="38">
        <f>H580</f>
        <v>6</v>
      </c>
      <c r="J580" s="82">
        <v>0.3</v>
      </c>
      <c r="K580" s="82">
        <v>0</v>
      </c>
      <c r="L580" s="82">
        <v>8.6</v>
      </c>
      <c r="M580" s="82">
        <v>40</v>
      </c>
      <c r="N580" s="82">
        <v>0.04</v>
      </c>
      <c r="O580" s="82">
        <v>0.03</v>
      </c>
      <c r="P580" s="82">
        <v>19.5</v>
      </c>
      <c r="Q580" s="82">
        <v>24</v>
      </c>
      <c r="R580" s="82">
        <v>3.3</v>
      </c>
    </row>
    <row r="581" spans="1:18" ht="15.75">
      <c r="A581" s="40"/>
      <c r="B581" s="40"/>
      <c r="C581" s="43"/>
      <c r="D581" s="129"/>
      <c r="E581" s="129"/>
      <c r="F581" s="129"/>
      <c r="G581" s="129"/>
      <c r="H581" s="129"/>
      <c r="I581" s="41"/>
      <c r="J581" s="123"/>
      <c r="K581" s="123"/>
      <c r="L581" s="123"/>
      <c r="M581" s="123"/>
      <c r="N581" s="123"/>
      <c r="O581" s="123"/>
      <c r="P581" s="123"/>
      <c r="Q581" s="123"/>
      <c r="R581" s="123"/>
    </row>
    <row r="582" spans="1:18" s="5" customFormat="1" ht="12.75" customHeight="1">
      <c r="A582" s="152" t="s">
        <v>14</v>
      </c>
      <c r="B582" s="153"/>
      <c r="C582" s="153"/>
      <c r="D582" s="153"/>
      <c r="E582" s="153"/>
      <c r="F582" s="153"/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  <c r="Q582" s="153"/>
      <c r="R582" s="153"/>
    </row>
    <row r="583" spans="1:18" s="5" customFormat="1" ht="12.75" customHeight="1">
      <c r="A583" s="37"/>
      <c r="B583" s="37" t="s">
        <v>163</v>
      </c>
      <c r="C583" s="37"/>
      <c r="D583" s="37" t="s">
        <v>163</v>
      </c>
      <c r="E583" s="22">
        <v>25</v>
      </c>
      <c r="F583" s="22">
        <v>25</v>
      </c>
      <c r="G583" s="22">
        <v>100</v>
      </c>
      <c r="H583" s="22">
        <v>2.5</v>
      </c>
      <c r="I583" s="104">
        <v>2.5</v>
      </c>
      <c r="J583" s="22">
        <v>0.4</v>
      </c>
      <c r="K583" s="22">
        <v>0</v>
      </c>
      <c r="L583" s="22">
        <v>1.5</v>
      </c>
      <c r="M583" s="22">
        <v>6.8</v>
      </c>
      <c r="N583" s="37"/>
      <c r="O583" s="37"/>
      <c r="P583" s="37"/>
      <c r="Q583" s="37"/>
      <c r="R583" s="37"/>
    </row>
    <row r="584" spans="1:18" s="5" customFormat="1" ht="12.75" customHeight="1">
      <c r="A584" s="147">
        <v>124</v>
      </c>
      <c r="B584" s="177" t="s">
        <v>69</v>
      </c>
      <c r="C584" s="147">
        <v>150</v>
      </c>
      <c r="D584" s="22" t="s">
        <v>18</v>
      </c>
      <c r="E584" s="22">
        <v>37.8</v>
      </c>
      <c r="F584" s="22">
        <v>30</v>
      </c>
      <c r="G584" s="30">
        <v>20</v>
      </c>
      <c r="H584" s="30">
        <f>E584*G584/1000</f>
        <v>0.756</v>
      </c>
      <c r="I584" s="157">
        <f>SUM(H584:H592)</f>
        <v>2.0725</v>
      </c>
      <c r="J584" s="154">
        <v>1.2</v>
      </c>
      <c r="K584" s="154">
        <v>2.5</v>
      </c>
      <c r="L584" s="154">
        <v>6</v>
      </c>
      <c r="M584" s="154">
        <v>52.8</v>
      </c>
      <c r="N584" s="154">
        <v>0.05</v>
      </c>
      <c r="O584" s="154">
        <v>0.05</v>
      </c>
      <c r="P584" s="154">
        <v>12</v>
      </c>
      <c r="Q584" s="154">
        <v>33.7</v>
      </c>
      <c r="R584" s="154">
        <v>0.6</v>
      </c>
    </row>
    <row r="585" spans="1:18" s="5" customFormat="1" ht="12.75" customHeight="1">
      <c r="A585" s="148"/>
      <c r="B585" s="177"/>
      <c r="C585" s="148"/>
      <c r="D585" s="22" t="s">
        <v>15</v>
      </c>
      <c r="E585" s="22">
        <v>24</v>
      </c>
      <c r="F585" s="22">
        <v>18</v>
      </c>
      <c r="G585" s="30">
        <v>20</v>
      </c>
      <c r="H585" s="30">
        <f aca="true" t="shared" si="55" ref="H585:H592">E585*G585/1000</f>
        <v>0.48</v>
      </c>
      <c r="I585" s="158"/>
      <c r="J585" s="155"/>
      <c r="K585" s="155"/>
      <c r="L585" s="155"/>
      <c r="M585" s="155"/>
      <c r="N585" s="155"/>
      <c r="O585" s="155"/>
      <c r="P585" s="155"/>
      <c r="Q585" s="155"/>
      <c r="R585" s="155"/>
    </row>
    <row r="586" spans="1:18" s="5" customFormat="1" ht="12.75" customHeight="1">
      <c r="A586" s="148"/>
      <c r="B586" s="177"/>
      <c r="C586" s="148"/>
      <c r="D586" s="22" t="s">
        <v>16</v>
      </c>
      <c r="E586" s="22">
        <v>7.8</v>
      </c>
      <c r="F586" s="22">
        <v>6</v>
      </c>
      <c r="G586" s="30">
        <v>20</v>
      </c>
      <c r="H586" s="30">
        <f t="shared" si="55"/>
        <v>0.156</v>
      </c>
      <c r="I586" s="158"/>
      <c r="J586" s="155"/>
      <c r="K586" s="155"/>
      <c r="L586" s="155"/>
      <c r="M586" s="155"/>
      <c r="N586" s="155"/>
      <c r="O586" s="155"/>
      <c r="P586" s="155"/>
      <c r="Q586" s="155"/>
      <c r="R586" s="155"/>
    </row>
    <row r="587" spans="1:18" s="5" customFormat="1" ht="12.75" customHeight="1">
      <c r="A587" s="148"/>
      <c r="B587" s="177"/>
      <c r="C587" s="148"/>
      <c r="D587" s="22" t="s">
        <v>26</v>
      </c>
      <c r="E587" s="22">
        <v>1.8</v>
      </c>
      <c r="F587" s="22">
        <v>1.8</v>
      </c>
      <c r="G587" s="30"/>
      <c r="H587" s="30">
        <f t="shared" si="55"/>
        <v>0</v>
      </c>
      <c r="I587" s="158"/>
      <c r="J587" s="155"/>
      <c r="K587" s="155"/>
      <c r="L587" s="155"/>
      <c r="M587" s="155"/>
      <c r="N587" s="155"/>
      <c r="O587" s="155"/>
      <c r="P587" s="155"/>
      <c r="Q587" s="155"/>
      <c r="R587" s="155"/>
    </row>
    <row r="588" spans="1:18" s="5" customFormat="1" ht="12.75" customHeight="1">
      <c r="A588" s="148"/>
      <c r="B588" s="177"/>
      <c r="C588" s="148"/>
      <c r="D588" s="22" t="s">
        <v>157</v>
      </c>
      <c r="E588" s="22">
        <v>1</v>
      </c>
      <c r="F588" s="22">
        <v>1</v>
      </c>
      <c r="G588" s="24">
        <v>12</v>
      </c>
      <c r="H588" s="30">
        <f t="shared" si="55"/>
        <v>0.012</v>
      </c>
      <c r="I588" s="158"/>
      <c r="J588" s="155"/>
      <c r="K588" s="155"/>
      <c r="L588" s="155"/>
      <c r="M588" s="155"/>
      <c r="N588" s="155"/>
      <c r="O588" s="155"/>
      <c r="P588" s="155"/>
      <c r="Q588" s="155"/>
      <c r="R588" s="155"/>
    </row>
    <row r="589" spans="1:18" s="5" customFormat="1" ht="12.75" customHeight="1">
      <c r="A589" s="148"/>
      <c r="B589" s="177"/>
      <c r="C589" s="148"/>
      <c r="D589" s="22" t="s">
        <v>27</v>
      </c>
      <c r="E589" s="22">
        <v>7.2</v>
      </c>
      <c r="F589" s="22">
        <v>6</v>
      </c>
      <c r="G589" s="30">
        <v>20</v>
      </c>
      <c r="H589" s="30">
        <f t="shared" si="55"/>
        <v>0.144</v>
      </c>
      <c r="I589" s="158"/>
      <c r="J589" s="155"/>
      <c r="K589" s="155"/>
      <c r="L589" s="155"/>
      <c r="M589" s="155"/>
      <c r="N589" s="155"/>
      <c r="O589" s="155"/>
      <c r="P589" s="155"/>
      <c r="Q589" s="155"/>
      <c r="R589" s="155"/>
    </row>
    <row r="590" spans="1:18" s="5" customFormat="1" ht="12.75" customHeight="1">
      <c r="A590" s="148"/>
      <c r="B590" s="177"/>
      <c r="C590" s="148"/>
      <c r="D590" s="22" t="s">
        <v>42</v>
      </c>
      <c r="E590" s="22">
        <v>2.5</v>
      </c>
      <c r="F590" s="22">
        <v>2.5</v>
      </c>
      <c r="G590" s="30">
        <v>115</v>
      </c>
      <c r="H590" s="30">
        <f t="shared" si="55"/>
        <v>0.2875</v>
      </c>
      <c r="I590" s="158"/>
      <c r="J590" s="155"/>
      <c r="K590" s="155"/>
      <c r="L590" s="155"/>
      <c r="M590" s="155"/>
      <c r="N590" s="155"/>
      <c r="O590" s="155"/>
      <c r="P590" s="155"/>
      <c r="Q590" s="155"/>
      <c r="R590" s="155"/>
    </row>
    <row r="591" spans="1:18" s="5" customFormat="1" ht="12.75" customHeight="1">
      <c r="A591" s="148"/>
      <c r="B591" s="177"/>
      <c r="C591" s="148"/>
      <c r="D591" s="22" t="s">
        <v>167</v>
      </c>
      <c r="E591" s="28">
        <v>3</v>
      </c>
      <c r="F591" s="28">
        <v>3</v>
      </c>
      <c r="G591" s="30">
        <v>79</v>
      </c>
      <c r="H591" s="30">
        <f t="shared" si="55"/>
        <v>0.237</v>
      </c>
      <c r="I591" s="158"/>
      <c r="J591" s="155"/>
      <c r="K591" s="155"/>
      <c r="L591" s="155"/>
      <c r="M591" s="155"/>
      <c r="N591" s="155"/>
      <c r="O591" s="155"/>
      <c r="P591" s="155"/>
      <c r="Q591" s="155"/>
      <c r="R591" s="155"/>
    </row>
    <row r="592" spans="1:18" s="5" customFormat="1" ht="13.5" customHeight="1">
      <c r="A592" s="148"/>
      <c r="B592" s="177"/>
      <c r="C592" s="148"/>
      <c r="D592" s="22" t="s">
        <v>12</v>
      </c>
      <c r="E592" s="22">
        <v>120</v>
      </c>
      <c r="F592" s="22">
        <v>120</v>
      </c>
      <c r="G592" s="30"/>
      <c r="H592" s="30">
        <f t="shared" si="55"/>
        <v>0</v>
      </c>
      <c r="I592" s="158"/>
      <c r="J592" s="156"/>
      <c r="K592" s="156"/>
      <c r="L592" s="156"/>
      <c r="M592" s="156"/>
      <c r="N592" s="156"/>
      <c r="O592" s="156"/>
      <c r="P592" s="156"/>
      <c r="Q592" s="156"/>
      <c r="R592" s="156"/>
    </row>
    <row r="593" spans="1:18" s="5" customFormat="1" ht="13.5" customHeight="1">
      <c r="A593" s="147">
        <v>669</v>
      </c>
      <c r="B593" s="147" t="s">
        <v>222</v>
      </c>
      <c r="C593" s="147">
        <v>50</v>
      </c>
      <c r="D593" s="22" t="s">
        <v>74</v>
      </c>
      <c r="E593" s="22">
        <v>70</v>
      </c>
      <c r="F593" s="22">
        <v>33</v>
      </c>
      <c r="G593" s="30">
        <v>87</v>
      </c>
      <c r="H593" s="24">
        <v>6.09</v>
      </c>
      <c r="I593" s="178">
        <v>7.04</v>
      </c>
      <c r="J593" s="150">
        <v>7.9</v>
      </c>
      <c r="K593" s="150">
        <v>9.4</v>
      </c>
      <c r="L593" s="150">
        <v>5.8</v>
      </c>
      <c r="M593" s="150">
        <v>137</v>
      </c>
      <c r="N593" s="150">
        <v>0.05</v>
      </c>
      <c r="O593" s="150">
        <v>0.05</v>
      </c>
      <c r="P593" s="150">
        <v>76</v>
      </c>
      <c r="Q593" s="150">
        <v>18.1</v>
      </c>
      <c r="R593" s="150">
        <v>0.6</v>
      </c>
    </row>
    <row r="594" spans="1:18" s="5" customFormat="1" ht="13.5" customHeight="1">
      <c r="A594" s="148"/>
      <c r="B594" s="148"/>
      <c r="C594" s="148"/>
      <c r="D594" s="22" t="s">
        <v>19</v>
      </c>
      <c r="E594" s="22">
        <v>9</v>
      </c>
      <c r="F594" s="22">
        <v>9</v>
      </c>
      <c r="G594" s="30">
        <v>28.5</v>
      </c>
      <c r="H594" s="30">
        <f>E594*G594/1000</f>
        <v>0.2565</v>
      </c>
      <c r="I594" s="178"/>
      <c r="J594" s="151"/>
      <c r="K594" s="151"/>
      <c r="L594" s="151"/>
      <c r="M594" s="151"/>
      <c r="N594" s="151"/>
      <c r="O594" s="151"/>
      <c r="P594" s="151"/>
      <c r="Q594" s="151"/>
      <c r="R594" s="151"/>
    </row>
    <row r="595" spans="1:18" s="5" customFormat="1" ht="13.5" customHeight="1">
      <c r="A595" s="148"/>
      <c r="B595" s="148"/>
      <c r="C595" s="148"/>
      <c r="D595" s="22" t="s">
        <v>157</v>
      </c>
      <c r="E595" s="22">
        <v>1</v>
      </c>
      <c r="F595" s="22">
        <v>1</v>
      </c>
      <c r="G595" s="24">
        <v>12</v>
      </c>
      <c r="H595" s="24">
        <v>0.01</v>
      </c>
      <c r="I595" s="178"/>
      <c r="J595" s="151"/>
      <c r="K595" s="151"/>
      <c r="L595" s="151"/>
      <c r="M595" s="151"/>
      <c r="N595" s="151"/>
      <c r="O595" s="151"/>
      <c r="P595" s="151"/>
      <c r="Q595" s="151"/>
      <c r="R595" s="151"/>
    </row>
    <row r="596" spans="1:18" s="5" customFormat="1" ht="13.5" customHeight="1">
      <c r="A596" s="148"/>
      <c r="B596" s="148"/>
      <c r="C596" s="148"/>
      <c r="D596" s="22" t="s">
        <v>12</v>
      </c>
      <c r="E596" s="22">
        <v>13</v>
      </c>
      <c r="F596" s="22">
        <v>13</v>
      </c>
      <c r="G596" s="30"/>
      <c r="H596" s="30"/>
      <c r="I596" s="178"/>
      <c r="J596" s="151"/>
      <c r="K596" s="151"/>
      <c r="L596" s="151"/>
      <c r="M596" s="151"/>
      <c r="N596" s="151"/>
      <c r="O596" s="151"/>
      <c r="P596" s="151"/>
      <c r="Q596" s="151"/>
      <c r="R596" s="151"/>
    </row>
    <row r="597" spans="1:18" s="5" customFormat="1" ht="13.5" customHeight="1">
      <c r="A597" s="148"/>
      <c r="B597" s="148"/>
      <c r="C597" s="148"/>
      <c r="D597" s="22" t="s">
        <v>31</v>
      </c>
      <c r="E597" s="22">
        <v>5</v>
      </c>
      <c r="F597" s="22">
        <v>5</v>
      </c>
      <c r="G597" s="30">
        <v>67.5</v>
      </c>
      <c r="H597" s="30">
        <f aca="true" t="shared" si="56" ref="H597:H602">E597*G597/1000</f>
        <v>0.3375</v>
      </c>
      <c r="I597" s="178"/>
      <c r="J597" s="151"/>
      <c r="K597" s="151"/>
      <c r="L597" s="151"/>
      <c r="M597" s="151"/>
      <c r="N597" s="151"/>
      <c r="O597" s="151"/>
      <c r="P597" s="151"/>
      <c r="Q597" s="151"/>
      <c r="R597" s="151"/>
    </row>
    <row r="598" spans="1:18" s="5" customFormat="1" ht="13.5" customHeight="1">
      <c r="A598" s="148"/>
      <c r="B598" s="148"/>
      <c r="C598" s="148"/>
      <c r="D598" s="22" t="s">
        <v>41</v>
      </c>
      <c r="E598" s="22">
        <v>5</v>
      </c>
      <c r="F598" s="22">
        <v>5</v>
      </c>
      <c r="G598" s="30">
        <v>70.65</v>
      </c>
      <c r="H598" s="30">
        <f t="shared" si="56"/>
        <v>0.35325</v>
      </c>
      <c r="I598" s="178"/>
      <c r="J598" s="151"/>
      <c r="K598" s="151"/>
      <c r="L598" s="151"/>
      <c r="M598" s="151"/>
      <c r="N598" s="151"/>
      <c r="O598" s="151"/>
      <c r="P598" s="151"/>
      <c r="Q598" s="151"/>
      <c r="R598" s="151"/>
    </row>
    <row r="599" spans="1:18" s="5" customFormat="1" ht="15.75" customHeight="1">
      <c r="A599" s="147">
        <v>520</v>
      </c>
      <c r="B599" s="147" t="s">
        <v>66</v>
      </c>
      <c r="C599" s="147">
        <v>120</v>
      </c>
      <c r="D599" s="22" t="s">
        <v>15</v>
      </c>
      <c r="E599" s="22">
        <v>132.8</v>
      </c>
      <c r="F599" s="22">
        <v>99.6</v>
      </c>
      <c r="G599" s="30">
        <v>20</v>
      </c>
      <c r="H599" s="30">
        <f t="shared" si="56"/>
        <v>2.656</v>
      </c>
      <c r="I599" s="157">
        <f>SUM(H599:H602)</f>
        <v>6.9952000000000005</v>
      </c>
      <c r="J599" s="154">
        <v>2.5</v>
      </c>
      <c r="K599" s="154">
        <v>5.4</v>
      </c>
      <c r="L599" s="154">
        <v>17.5</v>
      </c>
      <c r="M599" s="154">
        <v>130.8</v>
      </c>
      <c r="N599" s="154">
        <v>0.12</v>
      </c>
      <c r="O599" s="154">
        <v>0.11</v>
      </c>
      <c r="P599" s="154">
        <v>16.8</v>
      </c>
      <c r="Q599" s="154">
        <v>33.9</v>
      </c>
      <c r="R599" s="154">
        <v>1.08</v>
      </c>
    </row>
    <row r="600" spans="1:18" s="5" customFormat="1" ht="15.75" customHeight="1">
      <c r="A600" s="148"/>
      <c r="B600" s="148"/>
      <c r="C600" s="148"/>
      <c r="D600" s="22" t="s">
        <v>9</v>
      </c>
      <c r="E600" s="22">
        <v>18.9</v>
      </c>
      <c r="F600" s="22">
        <v>18</v>
      </c>
      <c r="G600" s="30">
        <v>48</v>
      </c>
      <c r="H600" s="30">
        <f t="shared" si="56"/>
        <v>0.9071999999999999</v>
      </c>
      <c r="I600" s="158"/>
      <c r="J600" s="155"/>
      <c r="K600" s="155"/>
      <c r="L600" s="155"/>
      <c r="M600" s="155"/>
      <c r="N600" s="155"/>
      <c r="O600" s="155"/>
      <c r="P600" s="155"/>
      <c r="Q600" s="155"/>
      <c r="R600" s="155"/>
    </row>
    <row r="601" spans="1:18" s="5" customFormat="1" ht="15.75" customHeight="1">
      <c r="A601" s="148"/>
      <c r="B601" s="148"/>
      <c r="C601" s="148"/>
      <c r="D601" s="22" t="s">
        <v>157</v>
      </c>
      <c r="E601" s="22">
        <v>1</v>
      </c>
      <c r="F601" s="22">
        <v>1</v>
      </c>
      <c r="G601" s="24">
        <v>12</v>
      </c>
      <c r="H601" s="30">
        <f t="shared" si="56"/>
        <v>0.012</v>
      </c>
      <c r="I601" s="158"/>
      <c r="J601" s="155"/>
      <c r="K601" s="155"/>
      <c r="L601" s="155"/>
      <c r="M601" s="155"/>
      <c r="N601" s="155"/>
      <c r="O601" s="155"/>
      <c r="P601" s="155"/>
      <c r="Q601" s="155"/>
      <c r="R601" s="155"/>
    </row>
    <row r="602" spans="1:18" s="5" customFormat="1" ht="15.75" customHeight="1">
      <c r="A602" s="149"/>
      <c r="B602" s="149"/>
      <c r="C602" s="149"/>
      <c r="D602" s="22" t="s">
        <v>11</v>
      </c>
      <c r="E602" s="22">
        <v>7.2</v>
      </c>
      <c r="F602" s="22">
        <v>7.2</v>
      </c>
      <c r="G602" s="30">
        <v>475</v>
      </c>
      <c r="H602" s="30">
        <f t="shared" si="56"/>
        <v>3.42</v>
      </c>
      <c r="I602" s="159"/>
      <c r="J602" s="156"/>
      <c r="K602" s="156"/>
      <c r="L602" s="156"/>
      <c r="M602" s="156"/>
      <c r="N602" s="156"/>
      <c r="O602" s="156"/>
      <c r="P602" s="156"/>
      <c r="Q602" s="156"/>
      <c r="R602" s="156"/>
    </row>
    <row r="603" spans="1:18" s="5" customFormat="1" ht="15.75">
      <c r="A603" s="22"/>
      <c r="B603" s="22" t="s">
        <v>19</v>
      </c>
      <c r="C603" s="22">
        <v>30</v>
      </c>
      <c r="D603" s="22" t="s">
        <v>19</v>
      </c>
      <c r="E603" s="22">
        <v>30</v>
      </c>
      <c r="F603" s="22">
        <v>30</v>
      </c>
      <c r="G603" s="30">
        <v>35.7</v>
      </c>
      <c r="H603" s="30">
        <v>0.86</v>
      </c>
      <c r="I603" s="30">
        <f>H603</f>
        <v>0.86</v>
      </c>
      <c r="J603" s="82">
        <v>3.2</v>
      </c>
      <c r="K603" s="82">
        <v>0.48</v>
      </c>
      <c r="L603" s="82">
        <v>16.8</v>
      </c>
      <c r="M603" s="82">
        <v>81</v>
      </c>
      <c r="N603" s="82">
        <v>0.05</v>
      </c>
      <c r="O603" s="82">
        <v>0.02</v>
      </c>
      <c r="P603" s="82">
        <v>0</v>
      </c>
      <c r="Q603" s="82">
        <v>6.9</v>
      </c>
      <c r="R603" s="82">
        <v>6</v>
      </c>
    </row>
    <row r="604" spans="1:18" s="5" customFormat="1" ht="15.75">
      <c r="A604" s="22"/>
      <c r="B604" s="22" t="s">
        <v>20</v>
      </c>
      <c r="C604" s="22">
        <v>30</v>
      </c>
      <c r="D604" s="22" t="s">
        <v>20</v>
      </c>
      <c r="E604" s="22">
        <v>30</v>
      </c>
      <c r="F604" s="22">
        <v>30</v>
      </c>
      <c r="G604" s="30">
        <v>50</v>
      </c>
      <c r="H604" s="30">
        <f>E604*G604/1000</f>
        <v>1.5</v>
      </c>
      <c r="I604" s="34">
        <f>H604</f>
        <v>1.5</v>
      </c>
      <c r="J604" s="82">
        <v>2.6</v>
      </c>
      <c r="K604" s="82">
        <v>0.4</v>
      </c>
      <c r="L604" s="82">
        <v>13.6</v>
      </c>
      <c r="M604" s="82">
        <v>72.4</v>
      </c>
      <c r="N604" s="82">
        <v>0.03</v>
      </c>
      <c r="O604" s="82">
        <v>0.012</v>
      </c>
      <c r="P604" s="82">
        <v>0</v>
      </c>
      <c r="Q604" s="82">
        <v>7.2</v>
      </c>
      <c r="R604" s="82">
        <v>1.16</v>
      </c>
    </row>
    <row r="605" spans="1:18" s="5" customFormat="1" ht="15.75">
      <c r="A605" s="147">
        <v>282</v>
      </c>
      <c r="B605" s="147" t="s">
        <v>90</v>
      </c>
      <c r="C605" s="147">
        <v>150</v>
      </c>
      <c r="D605" s="22" t="s">
        <v>91</v>
      </c>
      <c r="E605" s="22">
        <v>12</v>
      </c>
      <c r="F605" s="22">
        <v>12</v>
      </c>
      <c r="G605" s="30">
        <v>120</v>
      </c>
      <c r="H605" s="30">
        <f>E605*G605/1000</f>
        <v>1.44</v>
      </c>
      <c r="I605" s="157">
        <f>SUM(H605:H607)</f>
        <v>2.052</v>
      </c>
      <c r="J605" s="154">
        <v>0.07</v>
      </c>
      <c r="K605" s="154">
        <v>0</v>
      </c>
      <c r="L605" s="154">
        <v>16.9</v>
      </c>
      <c r="M605" s="154">
        <v>65.1</v>
      </c>
      <c r="N605" s="154">
        <v>0.01</v>
      </c>
      <c r="O605" s="154">
        <v>0.01</v>
      </c>
      <c r="P605" s="154">
        <v>3.45</v>
      </c>
      <c r="Q605" s="154">
        <v>4.9</v>
      </c>
      <c r="R605" s="154">
        <v>0.09</v>
      </c>
    </row>
    <row r="606" spans="1:18" ht="15.75">
      <c r="A606" s="148"/>
      <c r="B606" s="148"/>
      <c r="C606" s="148"/>
      <c r="D606" s="22" t="s">
        <v>12</v>
      </c>
      <c r="E606" s="22">
        <v>160.5</v>
      </c>
      <c r="F606" s="22">
        <v>160.5</v>
      </c>
      <c r="G606" s="30"/>
      <c r="H606" s="30"/>
      <c r="I606" s="158"/>
      <c r="J606" s="155"/>
      <c r="K606" s="155"/>
      <c r="L606" s="155"/>
      <c r="M606" s="155"/>
      <c r="N606" s="155"/>
      <c r="O606" s="155"/>
      <c r="P606" s="155"/>
      <c r="Q606" s="155"/>
      <c r="R606" s="155"/>
    </row>
    <row r="607" spans="1:18" ht="15.75">
      <c r="A607" s="148"/>
      <c r="B607" s="148"/>
      <c r="C607" s="148"/>
      <c r="D607" s="22" t="s">
        <v>10</v>
      </c>
      <c r="E607" s="22">
        <v>18</v>
      </c>
      <c r="F607" s="22">
        <v>18</v>
      </c>
      <c r="G607" s="30">
        <v>34</v>
      </c>
      <c r="H607" s="30">
        <f>E607*G607/1000</f>
        <v>0.612</v>
      </c>
      <c r="I607" s="158"/>
      <c r="J607" s="156"/>
      <c r="K607" s="156"/>
      <c r="L607" s="156"/>
      <c r="M607" s="156"/>
      <c r="N607" s="156"/>
      <c r="O607" s="156"/>
      <c r="P607" s="156"/>
      <c r="Q607" s="156"/>
      <c r="R607" s="156"/>
    </row>
    <row r="608" spans="1:18" ht="15.75">
      <c r="A608" s="22" t="s">
        <v>21</v>
      </c>
      <c r="B608" s="22"/>
      <c r="C608" s="22"/>
      <c r="D608" s="134"/>
      <c r="E608" s="134"/>
      <c r="F608" s="134"/>
      <c r="G608" s="134"/>
      <c r="H608" s="135"/>
      <c r="I608" s="39">
        <f>SUM(I583:I607)</f>
        <v>23.0197</v>
      </c>
      <c r="J608" s="95">
        <f aca="true" t="shared" si="57" ref="J608:R608">SUM(J583:J607)</f>
        <v>17.87</v>
      </c>
      <c r="K608" s="95">
        <f t="shared" si="57"/>
        <v>18.18</v>
      </c>
      <c r="L608" s="95">
        <f t="shared" si="57"/>
        <v>78.1</v>
      </c>
      <c r="M608" s="95">
        <f t="shared" si="57"/>
        <v>545.9</v>
      </c>
      <c r="N608" s="95">
        <f t="shared" si="57"/>
        <v>0.31000000000000005</v>
      </c>
      <c r="O608" s="95">
        <f t="shared" si="57"/>
        <v>0.252</v>
      </c>
      <c r="P608" s="95">
        <f t="shared" si="57"/>
        <v>108.25</v>
      </c>
      <c r="Q608" s="95">
        <f t="shared" si="57"/>
        <v>104.70000000000002</v>
      </c>
      <c r="R608" s="95">
        <f t="shared" si="57"/>
        <v>9.530000000000001</v>
      </c>
    </row>
    <row r="609" spans="1:18" ht="12.75" customHeight="1">
      <c r="A609" s="202" t="s">
        <v>53</v>
      </c>
      <c r="B609" s="202"/>
      <c r="C609" s="202"/>
      <c r="D609" s="202"/>
      <c r="E609" s="202"/>
      <c r="F609" s="202"/>
      <c r="G609" s="202"/>
      <c r="H609" s="202"/>
      <c r="I609" s="202"/>
      <c r="J609" s="202"/>
      <c r="K609" s="202"/>
      <c r="L609" s="202"/>
      <c r="M609" s="202"/>
      <c r="N609" s="202"/>
      <c r="O609" s="202"/>
      <c r="P609" s="202"/>
      <c r="Q609" s="202"/>
      <c r="R609" s="202"/>
    </row>
    <row r="610" spans="1:18" s="5" customFormat="1" ht="15.75">
      <c r="A610" s="147">
        <v>279</v>
      </c>
      <c r="B610" s="170" t="s">
        <v>212</v>
      </c>
      <c r="C610" s="170">
        <v>60</v>
      </c>
      <c r="D610" s="22" t="s">
        <v>55</v>
      </c>
      <c r="E610" s="22">
        <v>33.7</v>
      </c>
      <c r="F610" s="22">
        <v>33.7</v>
      </c>
      <c r="G610" s="102">
        <v>26</v>
      </c>
      <c r="H610" s="102">
        <f>E610*G610/1000</f>
        <v>0.8762000000000001</v>
      </c>
      <c r="I610" s="238">
        <f>H610+H611+H612+H613+H614</f>
        <v>5.5591</v>
      </c>
      <c r="J610" s="154">
        <v>4.1</v>
      </c>
      <c r="K610" s="154">
        <v>7.5</v>
      </c>
      <c r="L610" s="154">
        <v>40.7</v>
      </c>
      <c r="M610" s="154">
        <v>246.86</v>
      </c>
      <c r="N610" s="154">
        <v>16.26</v>
      </c>
      <c r="O610" s="154">
        <v>0.5</v>
      </c>
      <c r="P610" s="154">
        <v>0.05</v>
      </c>
      <c r="Q610" s="154">
        <v>0.01</v>
      </c>
      <c r="R610" s="154">
        <v>0.0077</v>
      </c>
    </row>
    <row r="611" spans="1:18" ht="15.75">
      <c r="A611" s="148"/>
      <c r="B611" s="171"/>
      <c r="C611" s="171"/>
      <c r="D611" s="22" t="s">
        <v>10</v>
      </c>
      <c r="E611" s="22">
        <v>17</v>
      </c>
      <c r="F611" s="22">
        <v>17</v>
      </c>
      <c r="G611" s="102">
        <v>34</v>
      </c>
      <c r="H611" s="102">
        <f>E611*G611/1000</f>
        <v>0.578</v>
      </c>
      <c r="I611" s="239"/>
      <c r="J611" s="155"/>
      <c r="K611" s="155"/>
      <c r="L611" s="155"/>
      <c r="M611" s="155"/>
      <c r="N611" s="155"/>
      <c r="O611" s="155"/>
      <c r="P611" s="155"/>
      <c r="Q611" s="155"/>
      <c r="R611" s="155"/>
    </row>
    <row r="612" spans="1:18" ht="16.5" customHeight="1">
      <c r="A612" s="148"/>
      <c r="B612" s="171"/>
      <c r="C612" s="171"/>
      <c r="D612" s="22" t="s">
        <v>11</v>
      </c>
      <c r="E612" s="22">
        <v>8</v>
      </c>
      <c r="F612" s="22">
        <v>8</v>
      </c>
      <c r="G612" s="102">
        <v>475</v>
      </c>
      <c r="H612" s="102">
        <f>E612*G612/1000</f>
        <v>3.8</v>
      </c>
      <c r="I612" s="239"/>
      <c r="J612" s="155"/>
      <c r="K612" s="155"/>
      <c r="L612" s="155"/>
      <c r="M612" s="155"/>
      <c r="N612" s="155"/>
      <c r="O612" s="155"/>
      <c r="P612" s="155"/>
      <c r="Q612" s="155"/>
      <c r="R612" s="155"/>
    </row>
    <row r="613" spans="1:18" s="15" customFormat="1" ht="15.75">
      <c r="A613" s="148"/>
      <c r="B613" s="171"/>
      <c r="C613" s="171"/>
      <c r="D613" s="22" t="s">
        <v>7</v>
      </c>
      <c r="E613" s="22">
        <v>2.6</v>
      </c>
      <c r="F613" s="22">
        <v>2.6</v>
      </c>
      <c r="G613" s="102">
        <v>6.5</v>
      </c>
      <c r="H613" s="102">
        <f>E613*G613/1000</f>
        <v>0.016900000000000002</v>
      </c>
      <c r="I613" s="239"/>
      <c r="J613" s="155"/>
      <c r="K613" s="155"/>
      <c r="L613" s="155"/>
      <c r="M613" s="155"/>
      <c r="N613" s="155"/>
      <c r="O613" s="155"/>
      <c r="P613" s="155"/>
      <c r="Q613" s="155"/>
      <c r="R613" s="155"/>
    </row>
    <row r="614" spans="1:18" s="15" customFormat="1" ht="15.75">
      <c r="A614" s="148"/>
      <c r="B614" s="171"/>
      <c r="C614" s="171"/>
      <c r="D614" s="22" t="s">
        <v>9</v>
      </c>
      <c r="E614" s="22">
        <v>6</v>
      </c>
      <c r="F614" s="22">
        <v>6</v>
      </c>
      <c r="G614" s="102">
        <v>48</v>
      </c>
      <c r="H614" s="102">
        <f>E614*G614/1000</f>
        <v>0.288</v>
      </c>
      <c r="I614" s="239"/>
      <c r="J614" s="155"/>
      <c r="K614" s="155"/>
      <c r="L614" s="155"/>
      <c r="M614" s="155"/>
      <c r="N614" s="155"/>
      <c r="O614" s="155"/>
      <c r="P614" s="155"/>
      <c r="Q614" s="155"/>
      <c r="R614" s="155"/>
    </row>
    <row r="615" spans="1:18" s="15" customFormat="1" ht="15.75">
      <c r="A615" s="148"/>
      <c r="B615" s="171"/>
      <c r="C615" s="171"/>
      <c r="D615" s="22" t="s">
        <v>213</v>
      </c>
      <c r="E615" s="22">
        <v>0.45</v>
      </c>
      <c r="F615" s="22">
        <v>0.45</v>
      </c>
      <c r="G615" s="102"/>
      <c r="H615" s="102"/>
      <c r="I615" s="239"/>
      <c r="J615" s="155"/>
      <c r="K615" s="155"/>
      <c r="L615" s="155"/>
      <c r="M615" s="155"/>
      <c r="N615" s="155"/>
      <c r="O615" s="155"/>
      <c r="P615" s="155"/>
      <c r="Q615" s="155"/>
      <c r="R615" s="155"/>
    </row>
    <row r="616" spans="1:18" s="15" customFormat="1" ht="15.75">
      <c r="A616" s="148"/>
      <c r="B616" s="171"/>
      <c r="C616" s="171"/>
      <c r="D616" s="22" t="s">
        <v>207</v>
      </c>
      <c r="E616" s="22">
        <v>0.04</v>
      </c>
      <c r="F616" s="22">
        <v>0.04</v>
      </c>
      <c r="G616" s="102"/>
      <c r="H616" s="102"/>
      <c r="I616" s="239"/>
      <c r="J616" s="155"/>
      <c r="K616" s="155"/>
      <c r="L616" s="155"/>
      <c r="M616" s="155"/>
      <c r="N616" s="155"/>
      <c r="O616" s="155"/>
      <c r="P616" s="155"/>
      <c r="Q616" s="155"/>
      <c r="R616" s="155"/>
    </row>
    <row r="617" spans="1:18" ht="15.75">
      <c r="A617" s="147">
        <v>263</v>
      </c>
      <c r="B617" s="147" t="s">
        <v>43</v>
      </c>
      <c r="C617" s="147">
        <v>150</v>
      </c>
      <c r="D617" s="33" t="s">
        <v>44</v>
      </c>
      <c r="E617" s="33">
        <v>0.2</v>
      </c>
      <c r="F617" s="33">
        <v>0.2</v>
      </c>
      <c r="G617" s="34">
        <v>460</v>
      </c>
      <c r="H617" s="30">
        <f>E617*G617/1000</f>
        <v>0.092</v>
      </c>
      <c r="I617" s="157">
        <f>SUM(H617:H619)</f>
        <v>0.4728</v>
      </c>
      <c r="J617" s="154">
        <v>0.1</v>
      </c>
      <c r="K617" s="154">
        <v>0</v>
      </c>
      <c r="L617" s="154">
        <v>10.5</v>
      </c>
      <c r="M617" s="154">
        <v>40.6</v>
      </c>
      <c r="N617" s="154">
        <v>0.01</v>
      </c>
      <c r="O617" s="154">
        <v>0.06</v>
      </c>
      <c r="P617" s="154">
        <v>0.24</v>
      </c>
      <c r="Q617" s="154">
        <v>27.6</v>
      </c>
      <c r="R617" s="154">
        <v>4.6</v>
      </c>
    </row>
    <row r="618" spans="1:18" ht="15.75">
      <c r="A618" s="148"/>
      <c r="B618" s="148"/>
      <c r="C618" s="148"/>
      <c r="D618" s="22" t="s">
        <v>10</v>
      </c>
      <c r="E618" s="22">
        <v>11.2</v>
      </c>
      <c r="F618" s="22">
        <v>11.2</v>
      </c>
      <c r="G618" s="30">
        <v>34</v>
      </c>
      <c r="H618" s="30">
        <f>E618*G618/1000</f>
        <v>0.38079999999999997</v>
      </c>
      <c r="I618" s="158"/>
      <c r="J618" s="155"/>
      <c r="K618" s="155"/>
      <c r="L618" s="155"/>
      <c r="M618" s="155"/>
      <c r="N618" s="155"/>
      <c r="O618" s="155"/>
      <c r="P618" s="155"/>
      <c r="Q618" s="155"/>
      <c r="R618" s="155"/>
    </row>
    <row r="619" spans="1:18" ht="15.75">
      <c r="A619" s="149"/>
      <c r="B619" s="149"/>
      <c r="C619" s="149"/>
      <c r="D619" s="22" t="s">
        <v>12</v>
      </c>
      <c r="E619" s="22">
        <v>112.5</v>
      </c>
      <c r="F619" s="22">
        <v>112.5</v>
      </c>
      <c r="G619" s="30"/>
      <c r="H619" s="30">
        <f>E619*G619/1000</f>
        <v>0</v>
      </c>
      <c r="I619" s="159"/>
      <c r="J619" s="156"/>
      <c r="K619" s="156"/>
      <c r="L619" s="156"/>
      <c r="M619" s="156"/>
      <c r="N619" s="156"/>
      <c r="O619" s="156"/>
      <c r="P619" s="156"/>
      <c r="Q619" s="156"/>
      <c r="R619" s="156"/>
    </row>
    <row r="620" spans="1:18" ht="15.75">
      <c r="A620" s="22" t="s">
        <v>13</v>
      </c>
      <c r="B620" s="22"/>
      <c r="C620" s="22"/>
      <c r="D620" s="57"/>
      <c r="E620" s="57"/>
      <c r="F620" s="57"/>
      <c r="G620" s="57"/>
      <c r="H620" s="57"/>
      <c r="I620" s="112">
        <f>SUM(I610:I619)</f>
        <v>6.0319</v>
      </c>
      <c r="J620" s="113">
        <f aca="true" t="shared" si="58" ref="J620:R620">SUM(J610:J619)</f>
        <v>4.199999999999999</v>
      </c>
      <c r="K620" s="113">
        <f t="shared" si="58"/>
        <v>7.5</v>
      </c>
      <c r="L620" s="113">
        <f t="shared" si="58"/>
        <v>51.2</v>
      </c>
      <c r="M620" s="113">
        <f t="shared" si="58"/>
        <v>287.46000000000004</v>
      </c>
      <c r="N620" s="113">
        <f t="shared" si="58"/>
        <v>16.270000000000003</v>
      </c>
      <c r="O620" s="113">
        <f t="shared" si="58"/>
        <v>0.56</v>
      </c>
      <c r="P620" s="113">
        <f t="shared" si="58"/>
        <v>0.29</v>
      </c>
      <c r="Q620" s="113">
        <f t="shared" si="58"/>
        <v>27.610000000000003</v>
      </c>
      <c r="R620" s="113">
        <f t="shared" si="58"/>
        <v>4.6076999999999995</v>
      </c>
    </row>
    <row r="621" spans="1:18" ht="31.5">
      <c r="A621" s="22" t="s">
        <v>57</v>
      </c>
      <c r="B621" s="22"/>
      <c r="C621" s="22"/>
      <c r="D621" s="125"/>
      <c r="E621" s="125"/>
      <c r="F621" s="125"/>
      <c r="G621" s="125"/>
      <c r="H621" s="125"/>
      <c r="I621" s="114">
        <f aca="true" t="shared" si="59" ref="I621:R621">I578+I580+I608+I620</f>
        <v>48.7811</v>
      </c>
      <c r="J621" s="113">
        <f t="shared" si="59"/>
        <v>32.07</v>
      </c>
      <c r="K621" s="113">
        <f t="shared" si="59"/>
        <v>37.06</v>
      </c>
      <c r="L621" s="113">
        <f t="shared" si="59"/>
        <v>192.89999999999998</v>
      </c>
      <c r="M621" s="113">
        <f t="shared" si="59"/>
        <v>1230.56</v>
      </c>
      <c r="N621" s="113">
        <f t="shared" si="59"/>
        <v>16.840000000000003</v>
      </c>
      <c r="O621" s="113">
        <f t="shared" si="59"/>
        <v>1.072</v>
      </c>
      <c r="P621" s="113">
        <f t="shared" si="59"/>
        <v>129.23999999999998</v>
      </c>
      <c r="Q621" s="113">
        <f t="shared" si="59"/>
        <v>304.71000000000004</v>
      </c>
      <c r="R621" s="113">
        <f t="shared" si="59"/>
        <v>25.5377</v>
      </c>
    </row>
    <row r="622" spans="1:18" ht="12.75" customHeight="1">
      <c r="A622" s="52"/>
      <c r="B622" s="52"/>
      <c r="C622" s="52"/>
      <c r="D622" s="126"/>
      <c r="E622" s="126"/>
      <c r="F622" s="126"/>
      <c r="G622" s="126"/>
      <c r="H622" s="126"/>
      <c r="I622" s="52"/>
      <c r="J622" s="124"/>
      <c r="K622" s="124"/>
      <c r="L622" s="124"/>
      <c r="M622" s="124"/>
      <c r="N622" s="124"/>
      <c r="O622" s="124"/>
      <c r="P622" s="124"/>
      <c r="Q622" s="124"/>
      <c r="R622" s="124"/>
    </row>
    <row r="623" spans="1:18" ht="15.75">
      <c r="A623" s="52"/>
      <c r="B623" s="52"/>
      <c r="C623" s="52"/>
      <c r="D623" s="129"/>
      <c r="E623" s="129"/>
      <c r="F623" s="129"/>
      <c r="G623" s="129"/>
      <c r="H623" s="129"/>
      <c r="I623" s="52"/>
      <c r="J623" s="124"/>
      <c r="K623" s="124"/>
      <c r="L623" s="124"/>
      <c r="M623" s="124"/>
      <c r="N623" s="124"/>
      <c r="O623" s="124"/>
      <c r="P623" s="124"/>
      <c r="Q623" s="124"/>
      <c r="R623" s="124"/>
    </row>
    <row r="624" spans="1:18" ht="15.75">
      <c r="A624" s="61"/>
      <c r="B624" s="61"/>
      <c r="C624" s="123"/>
      <c r="D624" s="129"/>
      <c r="E624" s="129"/>
      <c r="F624" s="129"/>
      <c r="G624" s="129"/>
      <c r="H624" s="129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</row>
    <row r="625" spans="1:18" s="5" customFormat="1" ht="15.75">
      <c r="A625" s="191" t="s">
        <v>113</v>
      </c>
      <c r="B625" s="191"/>
      <c r="C625" s="191"/>
      <c r="D625" s="191"/>
      <c r="E625" s="191"/>
      <c r="F625" s="191"/>
      <c r="G625" s="191"/>
      <c r="H625" s="191"/>
      <c r="I625" s="191"/>
      <c r="J625" s="191"/>
      <c r="K625" s="191"/>
      <c r="L625" s="191"/>
      <c r="M625" s="191"/>
      <c r="N625" s="191"/>
      <c r="O625" s="191"/>
      <c r="P625" s="191"/>
      <c r="Q625" s="191"/>
      <c r="R625" s="191"/>
    </row>
    <row r="626" spans="1:18" s="5" customFormat="1" ht="12.75" customHeight="1">
      <c r="A626" s="152" t="s">
        <v>3</v>
      </c>
      <c r="B626" s="153"/>
      <c r="C626" s="153"/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  <c r="Q626" s="153"/>
      <c r="R626" s="153"/>
    </row>
    <row r="627" spans="1:18" s="5" customFormat="1" ht="15.75">
      <c r="A627" s="22">
        <v>1</v>
      </c>
      <c r="B627" s="22">
        <v>2</v>
      </c>
      <c r="C627" s="22">
        <v>3</v>
      </c>
      <c r="D627" s="22">
        <v>4</v>
      </c>
      <c r="E627" s="22">
        <v>5</v>
      </c>
      <c r="F627" s="22">
        <v>6</v>
      </c>
      <c r="G627" s="22">
        <v>7</v>
      </c>
      <c r="H627" s="22">
        <v>8</v>
      </c>
      <c r="I627" s="37">
        <v>9</v>
      </c>
      <c r="J627" s="82">
        <v>10</v>
      </c>
      <c r="K627" s="82">
        <v>11</v>
      </c>
      <c r="L627" s="82">
        <v>12</v>
      </c>
      <c r="M627" s="82">
        <v>13</v>
      </c>
      <c r="N627" s="82">
        <v>14</v>
      </c>
      <c r="O627" s="82">
        <v>15</v>
      </c>
      <c r="P627" s="82">
        <v>16</v>
      </c>
      <c r="Q627" s="82">
        <v>17</v>
      </c>
      <c r="R627" s="82">
        <v>18</v>
      </c>
    </row>
    <row r="628" spans="1:18" s="5" customFormat="1" ht="15.75">
      <c r="A628" s="31">
        <v>337</v>
      </c>
      <c r="B628" s="31" t="s">
        <v>124</v>
      </c>
      <c r="C628" s="31" t="s">
        <v>71</v>
      </c>
      <c r="D628" s="31" t="s">
        <v>124</v>
      </c>
      <c r="E628" s="22">
        <v>1</v>
      </c>
      <c r="F628" s="22">
        <v>40</v>
      </c>
      <c r="G628" s="30">
        <v>6.5</v>
      </c>
      <c r="H628" s="74">
        <f>E628*G628</f>
        <v>6.5</v>
      </c>
      <c r="I628" s="42">
        <v>4.2</v>
      </c>
      <c r="J628" s="125">
        <v>5.1</v>
      </c>
      <c r="K628" s="125">
        <v>4.6</v>
      </c>
      <c r="L628" s="125">
        <v>0.3</v>
      </c>
      <c r="M628" s="125">
        <v>63</v>
      </c>
      <c r="N628" s="125">
        <v>0.02</v>
      </c>
      <c r="O628" s="125">
        <v>0</v>
      </c>
      <c r="P628" s="125">
        <v>0.12</v>
      </c>
      <c r="Q628" s="125">
        <v>0.8</v>
      </c>
      <c r="R628" s="125">
        <v>22</v>
      </c>
    </row>
    <row r="629" spans="1:18" s="5" customFormat="1" ht="15.75">
      <c r="A629" s="147">
        <v>963</v>
      </c>
      <c r="B629" s="147" t="s">
        <v>142</v>
      </c>
      <c r="C629" s="147">
        <v>100</v>
      </c>
      <c r="D629" s="22" t="s">
        <v>23</v>
      </c>
      <c r="E629" s="22">
        <v>134</v>
      </c>
      <c r="F629" s="22">
        <v>105</v>
      </c>
      <c r="G629" s="24">
        <v>18</v>
      </c>
      <c r="H629" s="24">
        <f>E629*G629/1000</f>
        <v>2.412</v>
      </c>
      <c r="I629" s="160">
        <f>SUM(H629:H631)</f>
        <v>2.875</v>
      </c>
      <c r="J629" s="154">
        <v>1.7</v>
      </c>
      <c r="K629" s="154">
        <v>4.6</v>
      </c>
      <c r="L629" s="154">
        <v>9.2</v>
      </c>
      <c r="M629" s="154">
        <v>87.3</v>
      </c>
      <c r="N629" s="154">
        <v>0.02</v>
      </c>
      <c r="O629" s="154">
        <v>0.07</v>
      </c>
      <c r="P629" s="154">
        <v>4.41</v>
      </c>
      <c r="Q629" s="154">
        <v>40.8</v>
      </c>
      <c r="R629" s="154">
        <v>1.63</v>
      </c>
    </row>
    <row r="630" spans="1:18" s="5" customFormat="1" ht="15.75">
      <c r="A630" s="148"/>
      <c r="B630" s="148"/>
      <c r="C630" s="148"/>
      <c r="D630" s="22" t="s">
        <v>128</v>
      </c>
      <c r="E630" s="22">
        <v>5</v>
      </c>
      <c r="F630" s="22">
        <v>5</v>
      </c>
      <c r="G630" s="24">
        <v>79</v>
      </c>
      <c r="H630" s="24">
        <f>E630*G630/1000</f>
        <v>0.395</v>
      </c>
      <c r="I630" s="161"/>
      <c r="J630" s="155"/>
      <c r="K630" s="155"/>
      <c r="L630" s="155"/>
      <c r="M630" s="155"/>
      <c r="N630" s="155"/>
      <c r="O630" s="155"/>
      <c r="P630" s="155"/>
      <c r="Q630" s="155"/>
      <c r="R630" s="155"/>
    </row>
    <row r="631" spans="1:18" s="5" customFormat="1" ht="15.75">
      <c r="A631" s="149"/>
      <c r="B631" s="149"/>
      <c r="C631" s="149"/>
      <c r="D631" s="22" t="s">
        <v>10</v>
      </c>
      <c r="E631" s="22">
        <v>2</v>
      </c>
      <c r="F631" s="22">
        <v>2</v>
      </c>
      <c r="G631" s="24">
        <v>34</v>
      </c>
      <c r="H631" s="24">
        <f>E631*G631/1000</f>
        <v>0.068</v>
      </c>
      <c r="I631" s="162"/>
      <c r="J631" s="156"/>
      <c r="K631" s="156"/>
      <c r="L631" s="156"/>
      <c r="M631" s="156"/>
      <c r="N631" s="156"/>
      <c r="O631" s="156"/>
      <c r="P631" s="156"/>
      <c r="Q631" s="156"/>
      <c r="R631" s="156"/>
    </row>
    <row r="632" spans="1:18" s="5" customFormat="1" ht="14.25" customHeight="1">
      <c r="A632" s="22"/>
      <c r="B632" s="22" t="s">
        <v>19</v>
      </c>
      <c r="C632" s="22">
        <v>30</v>
      </c>
      <c r="D632" s="22" t="s">
        <v>19</v>
      </c>
      <c r="E632" s="22">
        <v>30</v>
      </c>
      <c r="F632" s="22">
        <v>30</v>
      </c>
      <c r="G632" s="30">
        <v>35.7</v>
      </c>
      <c r="H632" s="24">
        <v>0.86</v>
      </c>
      <c r="I632" s="24">
        <f>H632</f>
        <v>0.86</v>
      </c>
      <c r="J632" s="82">
        <v>3.2</v>
      </c>
      <c r="K632" s="82">
        <v>0.48</v>
      </c>
      <c r="L632" s="82">
        <v>16.8</v>
      </c>
      <c r="M632" s="82">
        <v>81</v>
      </c>
      <c r="N632" s="82">
        <v>0.05</v>
      </c>
      <c r="O632" s="82">
        <v>0.02</v>
      </c>
      <c r="P632" s="82">
        <v>0</v>
      </c>
      <c r="Q632" s="82">
        <v>6.9</v>
      </c>
      <c r="R632" s="82">
        <v>6</v>
      </c>
    </row>
    <row r="633" spans="1:18" s="5" customFormat="1" ht="15.75">
      <c r="A633" s="147">
        <v>686</v>
      </c>
      <c r="B633" s="147" t="s">
        <v>58</v>
      </c>
      <c r="C633" s="147">
        <v>150</v>
      </c>
      <c r="D633" s="33" t="s">
        <v>44</v>
      </c>
      <c r="E633" s="33">
        <v>0.2</v>
      </c>
      <c r="F633" s="33">
        <v>0.2</v>
      </c>
      <c r="G633" s="34">
        <v>46</v>
      </c>
      <c r="H633" s="34">
        <f>E633*G633/1000</f>
        <v>0.009200000000000002</v>
      </c>
      <c r="I633" s="157">
        <f>SUM(H633:H636)</f>
        <v>1.1099999999999999</v>
      </c>
      <c r="J633" s="154">
        <v>0.2</v>
      </c>
      <c r="K633" s="154">
        <v>0</v>
      </c>
      <c r="L633" s="154">
        <v>10.6</v>
      </c>
      <c r="M633" s="154">
        <v>42</v>
      </c>
      <c r="N633" s="154">
        <v>0.01</v>
      </c>
      <c r="O633" s="154">
        <v>0.02</v>
      </c>
      <c r="P633" s="154">
        <v>4.2</v>
      </c>
      <c r="Q633" s="154">
        <v>10.8</v>
      </c>
      <c r="R633" s="154">
        <v>1.2</v>
      </c>
    </row>
    <row r="634" spans="1:18" s="5" customFormat="1" ht="15" customHeight="1">
      <c r="A634" s="148"/>
      <c r="B634" s="148"/>
      <c r="C634" s="148"/>
      <c r="D634" s="22" t="s">
        <v>10</v>
      </c>
      <c r="E634" s="22">
        <v>11.2</v>
      </c>
      <c r="F634" s="22">
        <v>11.2</v>
      </c>
      <c r="G634" s="30">
        <v>34</v>
      </c>
      <c r="H634" s="30">
        <f>E634*G634/1000</f>
        <v>0.38079999999999997</v>
      </c>
      <c r="I634" s="158"/>
      <c r="J634" s="155"/>
      <c r="K634" s="155"/>
      <c r="L634" s="155"/>
      <c r="M634" s="155"/>
      <c r="N634" s="155"/>
      <c r="O634" s="155"/>
      <c r="P634" s="155"/>
      <c r="Q634" s="155"/>
      <c r="R634" s="155"/>
    </row>
    <row r="635" spans="1:18" s="5" customFormat="1" ht="15" customHeight="1">
      <c r="A635" s="148"/>
      <c r="B635" s="148"/>
      <c r="C635" s="148"/>
      <c r="D635" s="22" t="s">
        <v>59</v>
      </c>
      <c r="E635" s="22">
        <v>6</v>
      </c>
      <c r="F635" s="22">
        <v>5.2</v>
      </c>
      <c r="G635" s="30">
        <v>120</v>
      </c>
      <c r="H635" s="30">
        <f>E635*G635/1000</f>
        <v>0.72</v>
      </c>
      <c r="I635" s="158"/>
      <c r="J635" s="155"/>
      <c r="K635" s="155"/>
      <c r="L635" s="155"/>
      <c r="M635" s="155"/>
      <c r="N635" s="155"/>
      <c r="O635" s="155"/>
      <c r="P635" s="155"/>
      <c r="Q635" s="155"/>
      <c r="R635" s="155"/>
    </row>
    <row r="636" spans="1:18" s="5" customFormat="1" ht="14.25" customHeight="1">
      <c r="A636" s="149"/>
      <c r="B636" s="149"/>
      <c r="C636" s="149"/>
      <c r="D636" s="22" t="s">
        <v>12</v>
      </c>
      <c r="E636" s="22">
        <v>112.5</v>
      </c>
      <c r="F636" s="22">
        <v>112.5</v>
      </c>
      <c r="G636" s="30"/>
      <c r="H636" s="30">
        <f>E636*G636/1000</f>
        <v>0</v>
      </c>
      <c r="I636" s="159"/>
      <c r="J636" s="156"/>
      <c r="K636" s="156"/>
      <c r="L636" s="156"/>
      <c r="M636" s="156"/>
      <c r="N636" s="156"/>
      <c r="O636" s="156"/>
      <c r="P636" s="156"/>
      <c r="Q636" s="156"/>
      <c r="R636" s="156"/>
    </row>
    <row r="637" spans="1:18" s="5" customFormat="1" ht="15.75">
      <c r="A637" s="37" t="s">
        <v>13</v>
      </c>
      <c r="B637" s="37"/>
      <c r="C637" s="22"/>
      <c r="D637" s="129"/>
      <c r="E637" s="129"/>
      <c r="F637" s="129"/>
      <c r="G637" s="129"/>
      <c r="H637" s="129"/>
      <c r="I637" s="46">
        <f>SUM(I628:I636)</f>
        <v>9.045</v>
      </c>
      <c r="J637" s="91">
        <f aca="true" t="shared" si="60" ref="J637:R637">SUM(J628:J636)</f>
        <v>10.2</v>
      </c>
      <c r="K637" s="91">
        <f t="shared" si="60"/>
        <v>9.68</v>
      </c>
      <c r="L637" s="91">
        <f t="shared" si="60"/>
        <v>36.9</v>
      </c>
      <c r="M637" s="91">
        <f t="shared" si="60"/>
        <v>273.3</v>
      </c>
      <c r="N637" s="91">
        <f t="shared" si="60"/>
        <v>0.09999999999999999</v>
      </c>
      <c r="O637" s="91">
        <f t="shared" si="60"/>
        <v>0.11000000000000001</v>
      </c>
      <c r="P637" s="91">
        <f t="shared" si="60"/>
        <v>8.73</v>
      </c>
      <c r="Q637" s="91">
        <f t="shared" si="60"/>
        <v>59.3</v>
      </c>
      <c r="R637" s="91">
        <f t="shared" si="60"/>
        <v>30.83</v>
      </c>
    </row>
    <row r="638" spans="1:18" s="5" customFormat="1" ht="15.75">
      <c r="A638" s="47" t="s">
        <v>87</v>
      </c>
      <c r="B638" s="48"/>
      <c r="C638" s="48"/>
      <c r="D638" s="22"/>
      <c r="E638" s="22"/>
      <c r="F638" s="22"/>
      <c r="G638" s="29"/>
      <c r="H638" s="29"/>
      <c r="I638" s="48"/>
      <c r="J638" s="48"/>
      <c r="K638" s="48"/>
      <c r="L638" s="48"/>
      <c r="M638" s="48"/>
      <c r="N638" s="48"/>
      <c r="O638" s="48"/>
      <c r="P638" s="48"/>
      <c r="Q638" s="48"/>
      <c r="R638" s="48"/>
    </row>
    <row r="639" spans="1:18" s="5" customFormat="1" ht="12.75" customHeight="1">
      <c r="A639" s="37"/>
      <c r="B639" s="37" t="s">
        <v>122</v>
      </c>
      <c r="C639" s="37" t="s">
        <v>123</v>
      </c>
      <c r="D639" s="37" t="s">
        <v>122</v>
      </c>
      <c r="E639" s="37" t="s">
        <v>123</v>
      </c>
      <c r="F639" s="37" t="s">
        <v>123</v>
      </c>
      <c r="G639" s="38">
        <v>40</v>
      </c>
      <c r="H639" s="39">
        <v>6</v>
      </c>
      <c r="I639" s="38">
        <f>H639</f>
        <v>6</v>
      </c>
      <c r="J639" s="82">
        <v>0.3</v>
      </c>
      <c r="K639" s="82">
        <v>0</v>
      </c>
      <c r="L639" s="82">
        <v>8.6</v>
      </c>
      <c r="M639" s="82">
        <v>40</v>
      </c>
      <c r="N639" s="82">
        <v>0.04</v>
      </c>
      <c r="O639" s="82">
        <v>0.03</v>
      </c>
      <c r="P639" s="82">
        <v>19.5</v>
      </c>
      <c r="Q639" s="82">
        <v>24</v>
      </c>
      <c r="R639" s="82">
        <v>3.3</v>
      </c>
    </row>
    <row r="640" spans="1:18" s="5" customFormat="1" ht="12.75" customHeight="1">
      <c r="A640" s="40"/>
      <c r="B640" s="40"/>
      <c r="C640" s="43"/>
      <c r="D640" s="129"/>
      <c r="E640" s="129"/>
      <c r="F640" s="129"/>
      <c r="G640" s="129"/>
      <c r="H640" s="129"/>
      <c r="I640" s="41"/>
      <c r="J640" s="123"/>
      <c r="K640" s="123"/>
      <c r="L640" s="123"/>
      <c r="M640" s="123"/>
      <c r="N640" s="123"/>
      <c r="O640" s="123"/>
      <c r="P640" s="123"/>
      <c r="Q640" s="123"/>
      <c r="R640" s="123"/>
    </row>
    <row r="641" spans="1:18" s="5" customFormat="1" ht="12.75" customHeight="1">
      <c r="A641" s="152" t="s">
        <v>14</v>
      </c>
      <c r="B641" s="153"/>
      <c r="C641" s="153"/>
      <c r="D641" s="153"/>
      <c r="E641" s="153"/>
      <c r="F641" s="153"/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  <c r="Q641" s="153"/>
      <c r="R641" s="153"/>
    </row>
    <row r="642" spans="1:18" s="5" customFormat="1" ht="15" customHeight="1">
      <c r="A642" s="37"/>
      <c r="B642" s="37" t="s">
        <v>162</v>
      </c>
      <c r="C642" s="37"/>
      <c r="D642" s="37" t="s">
        <v>162</v>
      </c>
      <c r="E642" s="22">
        <v>25</v>
      </c>
      <c r="F642" s="22">
        <v>25</v>
      </c>
      <c r="G642" s="22">
        <v>100</v>
      </c>
      <c r="H642" s="22">
        <v>2.5</v>
      </c>
      <c r="I642" s="37">
        <f>H642</f>
        <v>2.5</v>
      </c>
      <c r="J642" s="84">
        <v>0.51</v>
      </c>
      <c r="K642" s="84">
        <v>0.09</v>
      </c>
      <c r="L642" s="84">
        <v>1.78</v>
      </c>
      <c r="M642" s="84">
        <v>11.28</v>
      </c>
      <c r="N642" s="37"/>
      <c r="O642" s="37"/>
      <c r="P642" s="37"/>
      <c r="Q642" s="37"/>
      <c r="R642" s="37"/>
    </row>
    <row r="643" spans="1:18" s="5" customFormat="1" ht="12.75" customHeight="1">
      <c r="A643" s="147">
        <v>181</v>
      </c>
      <c r="B643" s="177" t="s">
        <v>143</v>
      </c>
      <c r="C643" s="147">
        <v>150</v>
      </c>
      <c r="D643" s="22" t="s">
        <v>15</v>
      </c>
      <c r="E643" s="22">
        <v>36.5</v>
      </c>
      <c r="F643" s="22">
        <v>27.2</v>
      </c>
      <c r="G643" s="29">
        <v>20</v>
      </c>
      <c r="H643" s="24">
        <f>E643*G643/1000</f>
        <v>0.73</v>
      </c>
      <c r="I643" s="199">
        <f>SUM(H643:H649)</f>
        <v>12.298300000000001</v>
      </c>
      <c r="J643" s="154">
        <v>0.8</v>
      </c>
      <c r="K643" s="154">
        <v>0.1</v>
      </c>
      <c r="L643" s="154">
        <v>0.1</v>
      </c>
      <c r="M643" s="154">
        <v>6</v>
      </c>
      <c r="N643" s="154">
        <v>0.06</v>
      </c>
      <c r="O643" s="154">
        <v>0.05</v>
      </c>
      <c r="P643" s="154">
        <v>4.05</v>
      </c>
      <c r="Q643" s="154">
        <v>13.2</v>
      </c>
      <c r="R643" s="154">
        <v>0.45</v>
      </c>
    </row>
    <row r="644" spans="1:18" s="5" customFormat="1" ht="12.75" customHeight="1">
      <c r="A644" s="148"/>
      <c r="B644" s="177"/>
      <c r="C644" s="148"/>
      <c r="D644" s="22" t="s">
        <v>11</v>
      </c>
      <c r="E644" s="22">
        <v>1.5</v>
      </c>
      <c r="F644" s="22">
        <v>1.5</v>
      </c>
      <c r="G644" s="29">
        <v>475</v>
      </c>
      <c r="H644" s="24">
        <f aca="true" t="shared" si="61" ref="H644:H649">E644*G644/1000</f>
        <v>0.7125</v>
      </c>
      <c r="I644" s="199"/>
      <c r="J644" s="155"/>
      <c r="K644" s="155"/>
      <c r="L644" s="155"/>
      <c r="M644" s="155"/>
      <c r="N644" s="155"/>
      <c r="O644" s="155"/>
      <c r="P644" s="155"/>
      <c r="Q644" s="155"/>
      <c r="R644" s="155"/>
    </row>
    <row r="645" spans="1:18" s="5" customFormat="1" ht="15.75">
      <c r="A645" s="148"/>
      <c r="B645" s="177"/>
      <c r="C645" s="148"/>
      <c r="D645" s="22" t="s">
        <v>144</v>
      </c>
      <c r="E645" s="22">
        <v>4.3</v>
      </c>
      <c r="F645" s="22">
        <v>4.3</v>
      </c>
      <c r="G645" s="29">
        <v>21</v>
      </c>
      <c r="H645" s="24">
        <f t="shared" si="61"/>
        <v>0.09029999999999999</v>
      </c>
      <c r="I645" s="199"/>
      <c r="J645" s="155"/>
      <c r="K645" s="155"/>
      <c r="L645" s="155"/>
      <c r="M645" s="155"/>
      <c r="N645" s="155"/>
      <c r="O645" s="155"/>
      <c r="P645" s="155"/>
      <c r="Q645" s="155"/>
      <c r="R645" s="155"/>
    </row>
    <row r="646" spans="1:18" s="5" customFormat="1" ht="15.75">
      <c r="A646" s="148"/>
      <c r="B646" s="177"/>
      <c r="C646" s="148"/>
      <c r="D646" s="22" t="s">
        <v>157</v>
      </c>
      <c r="E646" s="22">
        <v>1</v>
      </c>
      <c r="F646" s="22">
        <v>1</v>
      </c>
      <c r="G646" s="24">
        <v>12</v>
      </c>
      <c r="H646" s="24">
        <f t="shared" si="61"/>
        <v>0.012</v>
      </c>
      <c r="I646" s="199"/>
      <c r="J646" s="155"/>
      <c r="K646" s="155"/>
      <c r="L646" s="155"/>
      <c r="M646" s="155"/>
      <c r="N646" s="155"/>
      <c r="O646" s="155"/>
      <c r="P646" s="155"/>
      <c r="Q646" s="155"/>
      <c r="R646" s="155"/>
    </row>
    <row r="647" spans="1:18" s="5" customFormat="1" ht="15.75">
      <c r="A647" s="148"/>
      <c r="B647" s="177"/>
      <c r="C647" s="148"/>
      <c r="D647" s="22" t="s">
        <v>12</v>
      </c>
      <c r="E647" s="22">
        <v>116.1</v>
      </c>
      <c r="F647" s="22">
        <v>116.1</v>
      </c>
      <c r="G647" s="29"/>
      <c r="H647" s="24">
        <f t="shared" si="61"/>
        <v>0</v>
      </c>
      <c r="I647" s="199"/>
      <c r="J647" s="155"/>
      <c r="K647" s="155"/>
      <c r="L647" s="155"/>
      <c r="M647" s="155"/>
      <c r="N647" s="155"/>
      <c r="O647" s="155"/>
      <c r="P647" s="155"/>
      <c r="Q647" s="155"/>
      <c r="R647" s="155"/>
    </row>
    <row r="648" spans="1:18" s="5" customFormat="1" ht="15.75">
      <c r="A648" s="148"/>
      <c r="B648" s="177"/>
      <c r="C648" s="148"/>
      <c r="D648" s="70" t="s">
        <v>74</v>
      </c>
      <c r="E648" s="70">
        <v>64.3</v>
      </c>
      <c r="F648" s="70">
        <v>30.5</v>
      </c>
      <c r="G648" s="76">
        <v>165</v>
      </c>
      <c r="H648" s="24">
        <f t="shared" si="61"/>
        <v>10.6095</v>
      </c>
      <c r="I648" s="199"/>
      <c r="J648" s="155"/>
      <c r="K648" s="155"/>
      <c r="L648" s="155"/>
      <c r="M648" s="155"/>
      <c r="N648" s="155"/>
      <c r="O648" s="155"/>
      <c r="P648" s="155"/>
      <c r="Q648" s="155"/>
      <c r="R648" s="155"/>
    </row>
    <row r="649" spans="1:18" s="5" customFormat="1" ht="15" customHeight="1">
      <c r="A649" s="148"/>
      <c r="B649" s="177"/>
      <c r="C649" s="148"/>
      <c r="D649" s="82" t="s">
        <v>27</v>
      </c>
      <c r="E649" s="22">
        <v>7.2</v>
      </c>
      <c r="F649" s="22">
        <v>6</v>
      </c>
      <c r="G649" s="24">
        <v>20</v>
      </c>
      <c r="H649" s="24">
        <f t="shared" si="61"/>
        <v>0.144</v>
      </c>
      <c r="I649" s="199"/>
      <c r="J649" s="155"/>
      <c r="K649" s="155"/>
      <c r="L649" s="155"/>
      <c r="M649" s="155"/>
      <c r="N649" s="155"/>
      <c r="O649" s="155"/>
      <c r="P649" s="155"/>
      <c r="Q649" s="155"/>
      <c r="R649" s="155"/>
    </row>
    <row r="650" spans="1:18" s="5" customFormat="1" ht="15.75">
      <c r="A650" s="177">
        <v>492</v>
      </c>
      <c r="B650" s="177" t="s">
        <v>184</v>
      </c>
      <c r="C650" s="177" t="s">
        <v>117</v>
      </c>
      <c r="D650" s="22" t="s">
        <v>185</v>
      </c>
      <c r="E650" s="22">
        <v>96</v>
      </c>
      <c r="F650" s="22">
        <v>69</v>
      </c>
      <c r="G650" s="30">
        <v>135</v>
      </c>
      <c r="H650" s="30">
        <f aca="true" t="shared" si="62" ref="H650:H656">E650*G650/1000</f>
        <v>12.96</v>
      </c>
      <c r="I650" s="178">
        <f>SUM(H650:H656)</f>
        <v>16.766</v>
      </c>
      <c r="J650" s="154">
        <v>17.5</v>
      </c>
      <c r="K650" s="154">
        <v>20.2</v>
      </c>
      <c r="L650" s="154">
        <v>28.6</v>
      </c>
      <c r="M650" s="154">
        <v>703.6</v>
      </c>
      <c r="N650" s="154">
        <v>0.13</v>
      </c>
      <c r="O650" s="154">
        <v>0.18</v>
      </c>
      <c r="P650" s="154">
        <v>3.96</v>
      </c>
      <c r="Q650" s="154">
        <v>32.5</v>
      </c>
      <c r="R650" s="154">
        <v>4.14</v>
      </c>
    </row>
    <row r="651" spans="1:18" s="5" customFormat="1" ht="15.75">
      <c r="A651" s="177"/>
      <c r="B651" s="177"/>
      <c r="C651" s="177"/>
      <c r="D651" s="22" t="s">
        <v>128</v>
      </c>
      <c r="E651" s="22">
        <v>8</v>
      </c>
      <c r="F651" s="22">
        <v>8</v>
      </c>
      <c r="G651" s="24">
        <v>79</v>
      </c>
      <c r="H651" s="30">
        <f t="shared" si="62"/>
        <v>0.632</v>
      </c>
      <c r="I651" s="178"/>
      <c r="J651" s="155"/>
      <c r="K651" s="155"/>
      <c r="L651" s="155"/>
      <c r="M651" s="155"/>
      <c r="N651" s="155"/>
      <c r="O651" s="155"/>
      <c r="P651" s="155"/>
      <c r="Q651" s="155"/>
      <c r="R651" s="155"/>
    </row>
    <row r="652" spans="1:18" s="5" customFormat="1" ht="15.75">
      <c r="A652" s="177"/>
      <c r="B652" s="177"/>
      <c r="C652" s="177"/>
      <c r="D652" s="22" t="s">
        <v>27</v>
      </c>
      <c r="E652" s="22">
        <v>10.8</v>
      </c>
      <c r="F652" s="22">
        <v>9.6</v>
      </c>
      <c r="G652" s="30">
        <v>20</v>
      </c>
      <c r="H652" s="30">
        <f t="shared" si="62"/>
        <v>0.216</v>
      </c>
      <c r="I652" s="178"/>
      <c r="J652" s="155"/>
      <c r="K652" s="155"/>
      <c r="L652" s="155"/>
      <c r="M652" s="155"/>
      <c r="N652" s="155"/>
      <c r="O652" s="155"/>
      <c r="P652" s="155"/>
      <c r="Q652" s="155"/>
      <c r="R652" s="155"/>
    </row>
    <row r="653" spans="1:18" s="5" customFormat="1" ht="15.75">
      <c r="A653" s="177"/>
      <c r="B653" s="177"/>
      <c r="C653" s="177"/>
      <c r="D653" s="22" t="s">
        <v>157</v>
      </c>
      <c r="E653" s="22">
        <v>1</v>
      </c>
      <c r="F653" s="22">
        <v>1</v>
      </c>
      <c r="G653" s="24">
        <v>12</v>
      </c>
      <c r="H653" s="30">
        <f t="shared" si="62"/>
        <v>0.012</v>
      </c>
      <c r="I653" s="178"/>
      <c r="J653" s="155"/>
      <c r="K653" s="155"/>
      <c r="L653" s="155"/>
      <c r="M653" s="155"/>
      <c r="N653" s="155"/>
      <c r="O653" s="155"/>
      <c r="P653" s="155"/>
      <c r="Q653" s="155"/>
      <c r="R653" s="155"/>
    </row>
    <row r="654" spans="1:18" s="5" customFormat="1" ht="15.75">
      <c r="A654" s="177"/>
      <c r="B654" s="177"/>
      <c r="C654" s="177"/>
      <c r="D654" s="22" t="s">
        <v>16</v>
      </c>
      <c r="E654" s="22">
        <v>12</v>
      </c>
      <c r="F654" s="22">
        <v>9.6</v>
      </c>
      <c r="G654" s="30">
        <v>20</v>
      </c>
      <c r="H654" s="30">
        <f t="shared" si="62"/>
        <v>0.24</v>
      </c>
      <c r="I654" s="178"/>
      <c r="J654" s="155"/>
      <c r="K654" s="155"/>
      <c r="L654" s="155"/>
      <c r="M654" s="155"/>
      <c r="N654" s="155"/>
      <c r="O654" s="155"/>
      <c r="P654" s="155"/>
      <c r="Q654" s="155"/>
      <c r="R654" s="155"/>
    </row>
    <row r="655" spans="1:18" s="5" customFormat="1" ht="15.75">
      <c r="A655" s="177"/>
      <c r="B655" s="177"/>
      <c r="C655" s="177"/>
      <c r="D655" s="22" t="s">
        <v>72</v>
      </c>
      <c r="E655" s="22">
        <v>6</v>
      </c>
      <c r="F655" s="22">
        <v>6</v>
      </c>
      <c r="G655" s="30">
        <v>115</v>
      </c>
      <c r="H655" s="30">
        <f t="shared" si="62"/>
        <v>0.69</v>
      </c>
      <c r="I655" s="178"/>
      <c r="J655" s="155"/>
      <c r="K655" s="155"/>
      <c r="L655" s="155"/>
      <c r="M655" s="155"/>
      <c r="N655" s="155"/>
      <c r="O655" s="155"/>
      <c r="P655" s="155"/>
      <c r="Q655" s="155"/>
      <c r="R655" s="155"/>
    </row>
    <row r="656" spans="1:18" s="5" customFormat="1" ht="15.75">
      <c r="A656" s="177"/>
      <c r="B656" s="177"/>
      <c r="C656" s="177"/>
      <c r="D656" s="22" t="s">
        <v>54</v>
      </c>
      <c r="E656" s="22">
        <v>42</v>
      </c>
      <c r="F656" s="22">
        <v>42</v>
      </c>
      <c r="G656" s="30">
        <v>48</v>
      </c>
      <c r="H656" s="30">
        <f t="shared" si="62"/>
        <v>2.016</v>
      </c>
      <c r="I656" s="178"/>
      <c r="J656" s="156"/>
      <c r="K656" s="156"/>
      <c r="L656" s="156"/>
      <c r="M656" s="156"/>
      <c r="N656" s="156"/>
      <c r="O656" s="156"/>
      <c r="P656" s="156"/>
      <c r="Q656" s="156"/>
      <c r="R656" s="156"/>
    </row>
    <row r="657" spans="1:18" s="5" customFormat="1" ht="15.75">
      <c r="A657" s="22"/>
      <c r="B657" s="22" t="s">
        <v>19</v>
      </c>
      <c r="C657" s="22">
        <v>30</v>
      </c>
      <c r="D657" s="22" t="s">
        <v>19</v>
      </c>
      <c r="E657" s="22">
        <v>30</v>
      </c>
      <c r="F657" s="22">
        <v>30</v>
      </c>
      <c r="G657" s="30">
        <v>35.7</v>
      </c>
      <c r="H657" s="24">
        <f>E657*G657/1000</f>
        <v>1.071</v>
      </c>
      <c r="I657" s="116">
        <f>H657</f>
        <v>1.071</v>
      </c>
      <c r="J657" s="82">
        <v>3.2</v>
      </c>
      <c r="K657" s="82">
        <v>0.48</v>
      </c>
      <c r="L657" s="82">
        <v>16.8</v>
      </c>
      <c r="M657" s="82">
        <v>81</v>
      </c>
      <c r="N657" s="82">
        <v>0.05</v>
      </c>
      <c r="O657" s="82">
        <v>0.02</v>
      </c>
      <c r="P657" s="82">
        <v>0</v>
      </c>
      <c r="Q657" s="82">
        <v>6.9</v>
      </c>
      <c r="R657" s="82">
        <v>6</v>
      </c>
    </row>
    <row r="658" spans="1:18" s="5" customFormat="1" ht="15.75">
      <c r="A658" s="22"/>
      <c r="B658" s="22" t="s">
        <v>20</v>
      </c>
      <c r="C658" s="22">
        <v>30</v>
      </c>
      <c r="D658" s="22" t="s">
        <v>20</v>
      </c>
      <c r="E658" s="22">
        <v>30</v>
      </c>
      <c r="F658" s="22">
        <v>30</v>
      </c>
      <c r="G658" s="30">
        <v>50</v>
      </c>
      <c r="H658" s="30">
        <f>E658*G658/1000</f>
        <v>1.5</v>
      </c>
      <c r="I658" s="115">
        <f>H658</f>
        <v>1.5</v>
      </c>
      <c r="J658" s="82">
        <v>2.6</v>
      </c>
      <c r="K658" s="82">
        <v>0.4</v>
      </c>
      <c r="L658" s="82">
        <v>13.6</v>
      </c>
      <c r="M658" s="82">
        <v>72.4</v>
      </c>
      <c r="N658" s="82">
        <v>0.03</v>
      </c>
      <c r="O658" s="82">
        <v>0.012</v>
      </c>
      <c r="P658" s="82">
        <v>0</v>
      </c>
      <c r="Q658" s="82">
        <v>7.2</v>
      </c>
      <c r="R658" s="82">
        <v>1.16</v>
      </c>
    </row>
    <row r="659" spans="1:18" s="5" customFormat="1" ht="12.75">
      <c r="A659" s="147">
        <v>639</v>
      </c>
      <c r="B659" s="147" t="s">
        <v>146</v>
      </c>
      <c r="C659" s="147">
        <v>150</v>
      </c>
      <c r="D659" s="147" t="s">
        <v>147</v>
      </c>
      <c r="E659" s="147">
        <v>150</v>
      </c>
      <c r="F659" s="147">
        <v>150</v>
      </c>
      <c r="G659" s="160">
        <v>24</v>
      </c>
      <c r="H659" s="157">
        <f>E659*G659/1000</f>
        <v>3.6</v>
      </c>
      <c r="I659" s="213">
        <f>H659</f>
        <v>3.6</v>
      </c>
      <c r="J659" s="154">
        <v>0.4</v>
      </c>
      <c r="K659" s="154">
        <v>0</v>
      </c>
      <c r="L659" s="154">
        <v>23.5</v>
      </c>
      <c r="M659" s="154">
        <v>93</v>
      </c>
      <c r="N659" s="154">
        <v>0.001</v>
      </c>
      <c r="O659" s="154">
        <v>0.001</v>
      </c>
      <c r="P659" s="154">
        <v>0.15</v>
      </c>
      <c r="Q659" s="154">
        <v>18.9</v>
      </c>
      <c r="R659" s="154">
        <v>0.45</v>
      </c>
    </row>
    <row r="660" spans="1:18" ht="11.25" customHeight="1">
      <c r="A660" s="148"/>
      <c r="B660" s="148"/>
      <c r="C660" s="148"/>
      <c r="D660" s="193"/>
      <c r="E660" s="193"/>
      <c r="F660" s="193"/>
      <c r="G660" s="193"/>
      <c r="H660" s="193"/>
      <c r="I660" s="158"/>
      <c r="J660" s="155"/>
      <c r="K660" s="155"/>
      <c r="L660" s="155"/>
      <c r="M660" s="155"/>
      <c r="N660" s="155"/>
      <c r="O660" s="155"/>
      <c r="P660" s="155"/>
      <c r="Q660" s="155"/>
      <c r="R660" s="155"/>
    </row>
    <row r="661" spans="1:18" s="5" customFormat="1" ht="1.5" customHeight="1" hidden="1">
      <c r="A661" s="148"/>
      <c r="B661" s="148"/>
      <c r="C661" s="148"/>
      <c r="D661" s="193"/>
      <c r="E661" s="193"/>
      <c r="F661" s="193"/>
      <c r="G661" s="193"/>
      <c r="H661" s="193"/>
      <c r="I661" s="158"/>
      <c r="J661" s="155"/>
      <c r="K661" s="155"/>
      <c r="L661" s="155"/>
      <c r="M661" s="155"/>
      <c r="N661" s="155"/>
      <c r="O661" s="155"/>
      <c r="P661" s="155"/>
      <c r="Q661" s="155"/>
      <c r="R661" s="155"/>
    </row>
    <row r="662" spans="1:18" s="5" customFormat="1" ht="1.5" customHeight="1" hidden="1">
      <c r="A662" s="149"/>
      <c r="B662" s="149"/>
      <c r="C662" s="149"/>
      <c r="D662" s="194"/>
      <c r="E662" s="194"/>
      <c r="F662" s="194"/>
      <c r="G662" s="194"/>
      <c r="H662" s="194"/>
      <c r="I662" s="159"/>
      <c r="J662" s="156"/>
      <c r="K662" s="156"/>
      <c r="L662" s="156"/>
      <c r="M662" s="156"/>
      <c r="N662" s="156"/>
      <c r="O662" s="156"/>
      <c r="P662" s="156"/>
      <c r="Q662" s="156"/>
      <c r="R662" s="156"/>
    </row>
    <row r="663" spans="1:18" ht="15.75">
      <c r="A663" s="31" t="s">
        <v>21</v>
      </c>
      <c r="B663" s="31"/>
      <c r="C663" s="31"/>
      <c r="D663" s="134"/>
      <c r="E663" s="134"/>
      <c r="F663" s="134"/>
      <c r="G663" s="134"/>
      <c r="H663" s="134"/>
      <c r="I663" s="62">
        <f>SUM(I642:I662)</f>
        <v>37.7353</v>
      </c>
      <c r="J663" s="117">
        <f aca="true" t="shared" si="63" ref="J663:R663">SUM(J642:J662)</f>
        <v>25.009999999999998</v>
      </c>
      <c r="K663" s="117">
        <f t="shared" si="63"/>
        <v>21.27</v>
      </c>
      <c r="L663" s="117">
        <f t="shared" si="63"/>
        <v>84.38</v>
      </c>
      <c r="M663" s="117">
        <f t="shared" si="63"/>
        <v>967.28</v>
      </c>
      <c r="N663" s="117">
        <f t="shared" si="63"/>
        <v>0.271</v>
      </c>
      <c r="O663" s="117">
        <f t="shared" si="63"/>
        <v>0.26299999999999996</v>
      </c>
      <c r="P663" s="117">
        <f t="shared" si="63"/>
        <v>8.16</v>
      </c>
      <c r="Q663" s="117">
        <f t="shared" si="63"/>
        <v>78.7</v>
      </c>
      <c r="R663" s="117">
        <f t="shared" si="63"/>
        <v>12.2</v>
      </c>
    </row>
    <row r="664" spans="1:18" ht="12.75" customHeight="1">
      <c r="A664" s="201" t="s">
        <v>53</v>
      </c>
      <c r="B664" s="202"/>
      <c r="C664" s="202"/>
      <c r="D664" s="202"/>
      <c r="E664" s="202"/>
      <c r="F664" s="202"/>
      <c r="G664" s="202"/>
      <c r="H664" s="202"/>
      <c r="I664" s="202"/>
      <c r="J664" s="202"/>
      <c r="K664" s="202"/>
      <c r="L664" s="202"/>
      <c r="M664" s="202"/>
      <c r="N664" s="202"/>
      <c r="O664" s="202"/>
      <c r="P664" s="202"/>
      <c r="Q664" s="202"/>
      <c r="R664" s="203"/>
    </row>
    <row r="665" spans="1:18" ht="15.75" customHeight="1">
      <c r="A665" s="175">
        <v>454</v>
      </c>
      <c r="B665" s="147" t="s">
        <v>158</v>
      </c>
      <c r="C665" s="147">
        <v>50</v>
      </c>
      <c r="D665" s="22" t="s">
        <v>55</v>
      </c>
      <c r="E665" s="22">
        <v>32</v>
      </c>
      <c r="F665" s="22">
        <v>32</v>
      </c>
      <c r="G665" s="24">
        <v>26</v>
      </c>
      <c r="H665" s="24">
        <f>E665*G665/1000</f>
        <v>0.832</v>
      </c>
      <c r="I665" s="161">
        <f>SUM(H665:H672)</f>
        <v>5.013599999999999</v>
      </c>
      <c r="J665" s="155">
        <v>4.8</v>
      </c>
      <c r="K665" s="155">
        <v>5.7</v>
      </c>
      <c r="L665" s="155">
        <v>34.3</v>
      </c>
      <c r="M665" s="155">
        <v>170.04</v>
      </c>
      <c r="N665" s="155">
        <v>0.06</v>
      </c>
      <c r="O665" s="155">
        <v>0.12</v>
      </c>
      <c r="P665" s="155">
        <v>2.4</v>
      </c>
      <c r="Q665" s="155">
        <v>67</v>
      </c>
      <c r="R665" s="155">
        <v>1.2</v>
      </c>
    </row>
    <row r="666" spans="1:18" ht="16.5" customHeight="1">
      <c r="A666" s="223"/>
      <c r="B666" s="148"/>
      <c r="C666" s="148"/>
      <c r="D666" s="22" t="s">
        <v>10</v>
      </c>
      <c r="E666" s="22">
        <v>2.3</v>
      </c>
      <c r="F666" s="22">
        <v>2.3</v>
      </c>
      <c r="G666" s="24">
        <v>34</v>
      </c>
      <c r="H666" s="24">
        <f aca="true" t="shared" si="64" ref="H666:H672">E666*G666/1000</f>
        <v>0.07819999999999999</v>
      </c>
      <c r="I666" s="161"/>
      <c r="J666" s="155"/>
      <c r="K666" s="155"/>
      <c r="L666" s="155"/>
      <c r="M666" s="155"/>
      <c r="N666" s="155"/>
      <c r="O666" s="155"/>
      <c r="P666" s="155"/>
      <c r="Q666" s="155"/>
      <c r="R666" s="155"/>
    </row>
    <row r="667" spans="1:18" ht="16.5" customHeight="1">
      <c r="A667" s="223"/>
      <c r="B667" s="148"/>
      <c r="C667" s="148"/>
      <c r="D667" s="22" t="s">
        <v>11</v>
      </c>
      <c r="E667" s="22">
        <v>3.4</v>
      </c>
      <c r="F667" s="22">
        <v>3.4</v>
      </c>
      <c r="G667" s="30">
        <v>475</v>
      </c>
      <c r="H667" s="24">
        <f t="shared" si="64"/>
        <v>1.615</v>
      </c>
      <c r="I667" s="161"/>
      <c r="J667" s="155"/>
      <c r="K667" s="155"/>
      <c r="L667" s="155"/>
      <c r="M667" s="155"/>
      <c r="N667" s="155"/>
      <c r="O667" s="155"/>
      <c r="P667" s="155"/>
      <c r="Q667" s="155"/>
      <c r="R667" s="155"/>
    </row>
    <row r="668" spans="1:18" ht="15" customHeight="1">
      <c r="A668" s="223"/>
      <c r="B668" s="148"/>
      <c r="C668" s="148"/>
      <c r="D668" s="22" t="s">
        <v>7</v>
      </c>
      <c r="E668" s="22">
        <v>3.4</v>
      </c>
      <c r="F668" s="22">
        <v>3.4</v>
      </c>
      <c r="G668" s="24">
        <v>6.5</v>
      </c>
      <c r="H668" s="24">
        <f t="shared" si="64"/>
        <v>0.022099999999999998</v>
      </c>
      <c r="I668" s="161"/>
      <c r="J668" s="155"/>
      <c r="K668" s="155"/>
      <c r="L668" s="155"/>
      <c r="M668" s="155"/>
      <c r="N668" s="155"/>
      <c r="O668" s="155"/>
      <c r="P668" s="155"/>
      <c r="Q668" s="155"/>
      <c r="R668" s="155"/>
    </row>
    <row r="669" spans="1:18" ht="15.75">
      <c r="A669" s="223"/>
      <c r="B669" s="148"/>
      <c r="C669" s="148"/>
      <c r="D669" s="22" t="s">
        <v>81</v>
      </c>
      <c r="E669" s="22">
        <v>0.4</v>
      </c>
      <c r="F669" s="22">
        <v>0.4</v>
      </c>
      <c r="G669" s="24">
        <v>12</v>
      </c>
      <c r="H669" s="24">
        <f t="shared" si="64"/>
        <v>0.0048000000000000004</v>
      </c>
      <c r="I669" s="161"/>
      <c r="J669" s="155"/>
      <c r="K669" s="155"/>
      <c r="L669" s="155"/>
      <c r="M669" s="155"/>
      <c r="N669" s="155"/>
      <c r="O669" s="155"/>
      <c r="P669" s="155"/>
      <c r="Q669" s="155"/>
      <c r="R669" s="155"/>
    </row>
    <row r="670" spans="1:18" ht="15" customHeight="1">
      <c r="A670" s="223"/>
      <c r="B670" s="148"/>
      <c r="C670" s="148"/>
      <c r="D670" s="22" t="s">
        <v>46</v>
      </c>
      <c r="E670" s="22">
        <v>1.1</v>
      </c>
      <c r="F670" s="22">
        <v>1.1</v>
      </c>
      <c r="G670" s="24">
        <v>240</v>
      </c>
      <c r="H670" s="24">
        <f t="shared" si="64"/>
        <v>0.264</v>
      </c>
      <c r="I670" s="161"/>
      <c r="J670" s="155"/>
      <c r="K670" s="155"/>
      <c r="L670" s="155"/>
      <c r="M670" s="155"/>
      <c r="N670" s="155"/>
      <c r="O670" s="155"/>
      <c r="P670" s="155"/>
      <c r="Q670" s="155"/>
      <c r="R670" s="155"/>
    </row>
    <row r="671" spans="1:18" ht="14.25" customHeight="1">
      <c r="A671" s="223"/>
      <c r="B671" s="148"/>
      <c r="C671" s="148"/>
      <c r="D671" s="22" t="s">
        <v>151</v>
      </c>
      <c r="E671" s="22">
        <v>12.7</v>
      </c>
      <c r="F671" s="22">
        <v>12.7</v>
      </c>
      <c r="G671" s="24">
        <v>48</v>
      </c>
      <c r="H671" s="24">
        <f t="shared" si="64"/>
        <v>0.6095999999999999</v>
      </c>
      <c r="I671" s="161"/>
      <c r="J671" s="155"/>
      <c r="K671" s="155"/>
      <c r="L671" s="155"/>
      <c r="M671" s="155"/>
      <c r="N671" s="155"/>
      <c r="O671" s="155"/>
      <c r="P671" s="155"/>
      <c r="Q671" s="155"/>
      <c r="R671" s="155"/>
    </row>
    <row r="672" spans="1:18" ht="15" customHeight="1">
      <c r="A672" s="223"/>
      <c r="B672" s="148"/>
      <c r="C672" s="148"/>
      <c r="D672" s="70" t="s">
        <v>61</v>
      </c>
      <c r="E672" s="70">
        <v>20.1</v>
      </c>
      <c r="F672" s="70">
        <v>20.1</v>
      </c>
      <c r="G672" s="118">
        <v>79</v>
      </c>
      <c r="H672" s="24">
        <f t="shared" si="64"/>
        <v>1.5879</v>
      </c>
      <c r="I672" s="161"/>
      <c r="J672" s="155"/>
      <c r="K672" s="155"/>
      <c r="L672" s="155"/>
      <c r="M672" s="155"/>
      <c r="N672" s="155"/>
      <c r="O672" s="155"/>
      <c r="P672" s="155"/>
      <c r="Q672" s="155"/>
      <c r="R672" s="155"/>
    </row>
    <row r="673" spans="1:18" s="15" customFormat="1" ht="15.75">
      <c r="A673" s="147">
        <v>250</v>
      </c>
      <c r="B673" s="147" t="s">
        <v>214</v>
      </c>
      <c r="C673" s="147">
        <v>150</v>
      </c>
      <c r="D673" s="22" t="s">
        <v>29</v>
      </c>
      <c r="E673" s="22">
        <v>1</v>
      </c>
      <c r="F673" s="22">
        <v>1</v>
      </c>
      <c r="G673" s="30">
        <v>260</v>
      </c>
      <c r="H673" s="74">
        <f>E673*G673/1000</f>
        <v>0.26</v>
      </c>
      <c r="I673" s="213">
        <f>SUM(H673:H676)</f>
        <v>1.97355</v>
      </c>
      <c r="J673" s="154">
        <v>2.2</v>
      </c>
      <c r="K673" s="154">
        <v>3.2</v>
      </c>
      <c r="L673" s="154">
        <v>25.8</v>
      </c>
      <c r="M673" s="154">
        <v>136.8</v>
      </c>
      <c r="N673" s="154">
        <v>0.02</v>
      </c>
      <c r="O673" s="154">
        <v>0.09</v>
      </c>
      <c r="P673" s="154">
        <v>0.54</v>
      </c>
      <c r="Q673" s="154">
        <v>72</v>
      </c>
      <c r="R673" s="154"/>
    </row>
    <row r="674" spans="1:18" ht="15.75">
      <c r="A674" s="148"/>
      <c r="B674" s="148"/>
      <c r="C674" s="148"/>
      <c r="D674" s="22" t="s">
        <v>10</v>
      </c>
      <c r="E674" s="22">
        <v>2.2</v>
      </c>
      <c r="F674" s="22">
        <v>2.2</v>
      </c>
      <c r="G674" s="30">
        <v>34</v>
      </c>
      <c r="H674" s="74">
        <f>E674*G674/1000</f>
        <v>0.0748</v>
      </c>
      <c r="I674" s="158"/>
      <c r="J674" s="155"/>
      <c r="K674" s="155"/>
      <c r="L674" s="155"/>
      <c r="M674" s="155"/>
      <c r="N674" s="155"/>
      <c r="O674" s="155"/>
      <c r="P674" s="155"/>
      <c r="Q674" s="155"/>
      <c r="R674" s="155"/>
    </row>
    <row r="675" spans="1:18" ht="15.75">
      <c r="A675" s="148"/>
      <c r="B675" s="148"/>
      <c r="C675" s="148"/>
      <c r="D675" s="22" t="s">
        <v>215</v>
      </c>
      <c r="E675" s="22">
        <v>28.5</v>
      </c>
      <c r="F675" s="22">
        <v>28.5</v>
      </c>
      <c r="G675" s="30">
        <v>57.5</v>
      </c>
      <c r="H675" s="74">
        <f>E675*G675/1000</f>
        <v>1.63875</v>
      </c>
      <c r="I675" s="158"/>
      <c r="J675" s="155"/>
      <c r="K675" s="155"/>
      <c r="L675" s="155"/>
      <c r="M675" s="155"/>
      <c r="N675" s="155"/>
      <c r="O675" s="155"/>
      <c r="P675" s="155"/>
      <c r="Q675" s="155"/>
      <c r="R675" s="155"/>
    </row>
    <row r="676" spans="1:18" ht="15.75">
      <c r="A676" s="149"/>
      <c r="B676" s="149"/>
      <c r="C676" s="149"/>
      <c r="D676" s="22" t="s">
        <v>12</v>
      </c>
      <c r="E676" s="22">
        <v>132</v>
      </c>
      <c r="F676" s="22">
        <v>90</v>
      </c>
      <c r="G676" s="30"/>
      <c r="H676" s="74">
        <f>E676*G676/1000</f>
        <v>0</v>
      </c>
      <c r="I676" s="159"/>
      <c r="J676" s="156"/>
      <c r="K676" s="156"/>
      <c r="L676" s="156"/>
      <c r="M676" s="156"/>
      <c r="N676" s="156"/>
      <c r="O676" s="156"/>
      <c r="P676" s="156"/>
      <c r="Q676" s="156"/>
      <c r="R676" s="156"/>
    </row>
    <row r="677" spans="1:18" ht="15.75">
      <c r="A677" s="22" t="s">
        <v>13</v>
      </c>
      <c r="B677" s="22"/>
      <c r="C677" s="22"/>
      <c r="D677" s="64"/>
      <c r="E677" s="64"/>
      <c r="F677" s="64"/>
      <c r="G677" s="125"/>
      <c r="H677" s="125"/>
      <c r="I677" s="119">
        <f>SUM(I665:I676)</f>
        <v>6.98715</v>
      </c>
      <c r="J677" s="113">
        <f aca="true" t="shared" si="65" ref="J677:R677">SUM(J665:J676)</f>
        <v>7</v>
      </c>
      <c r="K677" s="113">
        <f t="shared" si="65"/>
        <v>8.9</v>
      </c>
      <c r="L677" s="113">
        <f t="shared" si="65"/>
        <v>60.099999999999994</v>
      </c>
      <c r="M677" s="113">
        <f t="shared" si="65"/>
        <v>306.84000000000003</v>
      </c>
      <c r="N677" s="113">
        <f t="shared" si="65"/>
        <v>0.08</v>
      </c>
      <c r="O677" s="113">
        <f t="shared" si="65"/>
        <v>0.21</v>
      </c>
      <c r="P677" s="113">
        <f t="shared" si="65"/>
        <v>2.94</v>
      </c>
      <c r="Q677" s="113">
        <f t="shared" si="65"/>
        <v>139</v>
      </c>
      <c r="R677" s="113">
        <f t="shared" si="65"/>
        <v>1.2</v>
      </c>
    </row>
    <row r="678" spans="1:18" ht="18.75" customHeight="1">
      <c r="A678" s="22" t="s">
        <v>57</v>
      </c>
      <c r="B678" s="22"/>
      <c r="C678" s="22"/>
      <c r="D678" s="68"/>
      <c r="E678" s="68"/>
      <c r="F678" s="68"/>
      <c r="G678" s="134"/>
      <c r="H678" s="134"/>
      <c r="I678" s="120">
        <f>I637+I639+I663+I677</f>
        <v>59.767450000000004</v>
      </c>
      <c r="J678" s="113">
        <f aca="true" t="shared" si="66" ref="J678:R678">J637+J639+J663+J677</f>
        <v>42.51</v>
      </c>
      <c r="K678" s="113">
        <f t="shared" si="66"/>
        <v>39.85</v>
      </c>
      <c r="L678" s="113">
        <f t="shared" si="66"/>
        <v>189.98</v>
      </c>
      <c r="M678" s="113">
        <f t="shared" si="66"/>
        <v>1587.42</v>
      </c>
      <c r="N678" s="113">
        <f t="shared" si="66"/>
        <v>0.49100000000000005</v>
      </c>
      <c r="O678" s="113">
        <f t="shared" si="66"/>
        <v>0.613</v>
      </c>
      <c r="P678" s="113">
        <f t="shared" si="66"/>
        <v>39.33</v>
      </c>
      <c r="Q678" s="113">
        <f t="shared" si="66"/>
        <v>301</v>
      </c>
      <c r="R678" s="113">
        <f t="shared" si="66"/>
        <v>47.53</v>
      </c>
    </row>
    <row r="679" spans="1:19" ht="15" customHeight="1">
      <c r="A679" s="63" t="s">
        <v>198</v>
      </c>
      <c r="B679" s="57"/>
      <c r="C679" s="57"/>
      <c r="D679" s="134"/>
      <c r="E679" s="134"/>
      <c r="F679" s="134"/>
      <c r="G679" s="134"/>
      <c r="H679" s="134"/>
      <c r="I679" s="65">
        <f aca="true" t="shared" si="67" ref="I679:R679">I111+I175+I229+I302+I354+I409+I480+I560+I621+I678</f>
        <v>637.5068122222223</v>
      </c>
      <c r="J679" s="57">
        <f t="shared" si="67"/>
        <v>390.71</v>
      </c>
      <c r="K679" s="57">
        <f t="shared" si="67"/>
        <v>438.87</v>
      </c>
      <c r="L679" s="57">
        <f t="shared" si="67"/>
        <v>1933.8650000000002</v>
      </c>
      <c r="M679" s="57" t="e">
        <f t="shared" si="67"/>
        <v>#REF!</v>
      </c>
      <c r="N679" s="57">
        <f t="shared" si="67"/>
        <v>252.53400000000002</v>
      </c>
      <c r="O679" s="57">
        <f t="shared" si="67"/>
        <v>7.254000000000001</v>
      </c>
      <c r="P679" s="57">
        <f t="shared" si="67"/>
        <v>520.82</v>
      </c>
      <c r="Q679" s="57">
        <f t="shared" si="67"/>
        <v>2680.03</v>
      </c>
      <c r="R679" s="57">
        <f t="shared" si="67"/>
        <v>273.0277</v>
      </c>
      <c r="S679" s="121" t="s">
        <v>200</v>
      </c>
    </row>
    <row r="680" spans="1:19" s="5" customFormat="1" ht="15.75">
      <c r="A680" s="57" t="s">
        <v>94</v>
      </c>
      <c r="B680" s="57"/>
      <c r="C680" s="57"/>
      <c r="D680" s="134"/>
      <c r="E680" s="134"/>
      <c r="F680" s="134"/>
      <c r="G680" s="134"/>
      <c r="H680" s="134"/>
      <c r="I680" s="66">
        <f>I679/10</f>
        <v>63.75068122222223</v>
      </c>
      <c r="J680" s="122">
        <f aca="true" t="shared" si="68" ref="J680:R680">J679/10</f>
        <v>39.071</v>
      </c>
      <c r="K680" s="122">
        <f t="shared" si="68"/>
        <v>43.887</v>
      </c>
      <c r="L680" s="122">
        <f t="shared" si="68"/>
        <v>193.3865</v>
      </c>
      <c r="M680" s="122" t="e">
        <f t="shared" si="68"/>
        <v>#REF!</v>
      </c>
      <c r="N680" s="122">
        <f t="shared" si="68"/>
        <v>25.253400000000003</v>
      </c>
      <c r="O680" s="122">
        <f t="shared" si="68"/>
        <v>0.7254000000000002</v>
      </c>
      <c r="P680" s="122">
        <f t="shared" si="68"/>
        <v>52.08200000000001</v>
      </c>
      <c r="Q680" s="122">
        <f t="shared" si="68"/>
        <v>268.00300000000004</v>
      </c>
      <c r="R680" s="122">
        <f t="shared" si="68"/>
        <v>27.30277</v>
      </c>
      <c r="S680" s="5">
        <v>55.24</v>
      </c>
    </row>
    <row r="681" spans="1:18" s="5" customFormat="1" ht="12.75">
      <c r="A681" s="12"/>
      <c r="B681" s="13"/>
      <c r="C681" s="13"/>
      <c r="D681" s="8"/>
      <c r="E681" s="8"/>
      <c r="F681" s="8"/>
      <c r="G681" s="15"/>
      <c r="H681" s="15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 spans="1:18" s="5" customFormat="1" ht="12.75">
      <c r="A682" s="12"/>
      <c r="B682" s="13"/>
      <c r="C682" s="13"/>
      <c r="D682" s="8"/>
      <c r="E682" s="8"/>
      <c r="F682" s="8"/>
      <c r="G682" s="15"/>
      <c r="H682" s="15"/>
      <c r="I682" s="6"/>
      <c r="J682" s="6"/>
      <c r="K682" s="121"/>
      <c r="L682" s="6"/>
      <c r="M682" s="6"/>
      <c r="N682" s="6"/>
      <c r="O682" s="6"/>
      <c r="P682" s="6"/>
      <c r="Q682" s="6"/>
      <c r="R682" s="6"/>
    </row>
    <row r="683" spans="1:18" s="5" customFormat="1" ht="12.75">
      <c r="A683" s="13"/>
      <c r="B683" s="13"/>
      <c r="C683" s="13"/>
      <c r="D683" s="8"/>
      <c r="E683" s="8"/>
      <c r="F683" s="8"/>
      <c r="G683" s="15"/>
      <c r="H683" s="15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 spans="1:18" s="5" customFormat="1" ht="12.75">
      <c r="A684" s="7"/>
      <c r="B684" s="7"/>
      <c r="C684" s="7"/>
      <c r="D684" s="8"/>
      <c r="E684" s="8"/>
      <c r="F684" s="8"/>
      <c r="G684" s="15"/>
      <c r="H684" s="15"/>
      <c r="I684" s="106"/>
      <c r="J684" s="6"/>
      <c r="K684" s="6"/>
      <c r="L684" s="6"/>
      <c r="M684" s="6"/>
      <c r="N684" s="6"/>
      <c r="O684" s="6"/>
      <c r="P684" s="6"/>
      <c r="Q684" s="6"/>
      <c r="R684" s="6"/>
    </row>
    <row r="685" spans="1:8" s="5" customFormat="1" ht="12.75">
      <c r="A685" s="8"/>
      <c r="B685" s="8"/>
      <c r="C685" s="7"/>
      <c r="D685" s="19"/>
      <c r="E685" s="19"/>
      <c r="F685" s="8"/>
      <c r="G685" s="15"/>
      <c r="H685" s="15"/>
    </row>
    <row r="686" spans="1:8" s="5" customFormat="1" ht="12.75">
      <c r="A686" s="8"/>
      <c r="B686" s="8"/>
      <c r="C686" s="8"/>
      <c r="D686" s="19"/>
      <c r="E686" s="19"/>
      <c r="F686" s="8"/>
      <c r="G686" s="15"/>
      <c r="H686" s="15"/>
    </row>
    <row r="687" spans="1:8" s="5" customFormat="1" ht="12.75">
      <c r="A687" s="8"/>
      <c r="B687" s="8"/>
      <c r="C687" s="14"/>
      <c r="D687" s="8"/>
      <c r="E687" s="8"/>
      <c r="F687" s="8"/>
      <c r="G687" s="15"/>
      <c r="H687" s="15"/>
    </row>
    <row r="688" spans="1:8" s="5" customFormat="1" ht="12.75">
      <c r="A688" s="8"/>
      <c r="B688" s="8"/>
      <c r="C688" s="8"/>
      <c r="D688" s="7"/>
      <c r="E688" s="7"/>
      <c r="F688" s="7"/>
      <c r="G688" s="18"/>
      <c r="H688" s="18"/>
    </row>
    <row r="689" spans="1:8" s="5" customFormat="1" ht="12.75">
      <c r="A689" s="8"/>
      <c r="B689" s="8"/>
      <c r="C689" s="8"/>
      <c r="D689" s="7"/>
      <c r="E689" s="7"/>
      <c r="F689" s="7"/>
      <c r="G689" s="18"/>
      <c r="H689" s="18"/>
    </row>
    <row r="690" spans="1:18" ht="12.75">
      <c r="A690" s="8"/>
      <c r="B690" s="8"/>
      <c r="C690" s="8"/>
      <c r="D690" s="13"/>
      <c r="E690" s="13"/>
      <c r="F690" s="13"/>
      <c r="G690" s="18"/>
      <c r="H690" s="18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2.75">
      <c r="A691" s="8"/>
      <c r="B691" s="8"/>
      <c r="C691" s="8"/>
      <c r="D691" s="13"/>
      <c r="E691" s="13"/>
      <c r="F691" s="13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2.75">
      <c r="A692" s="8"/>
      <c r="B692" s="8"/>
      <c r="C692" s="19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2.75">
      <c r="A693" s="8"/>
      <c r="B693" s="8"/>
      <c r="C693" s="19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2.75">
      <c r="A694" s="8"/>
      <c r="B694" s="8"/>
      <c r="C694" s="8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3" ht="12.75">
      <c r="A695" s="7"/>
      <c r="B695" s="7"/>
      <c r="C695" s="7"/>
    </row>
    <row r="696" spans="1:3" ht="12.75">
      <c r="A696" s="7"/>
      <c r="B696" s="7"/>
      <c r="C696" s="7"/>
    </row>
    <row r="697" spans="1:3" ht="12.75">
      <c r="A697" s="13"/>
      <c r="B697" s="13"/>
      <c r="C697" s="13"/>
    </row>
    <row r="698" spans="1:3" ht="12.75">
      <c r="A698" s="12"/>
      <c r="B698" s="13"/>
      <c r="C698" s="13"/>
    </row>
  </sheetData>
  <sheetProtection/>
  <mergeCells count="1014">
    <mergeCell ref="R599:R602"/>
    <mergeCell ref="A626:R626"/>
    <mergeCell ref="R593:R598"/>
    <mergeCell ref="I599:I602"/>
    <mergeCell ref="J599:J602"/>
    <mergeCell ref="K599:K602"/>
    <mergeCell ref="L599:L602"/>
    <mergeCell ref="M599:M602"/>
    <mergeCell ref="N599:N602"/>
    <mergeCell ref="O599:O602"/>
    <mergeCell ref="R491:R497"/>
    <mergeCell ref="R488:R490"/>
    <mergeCell ref="R477:R478"/>
    <mergeCell ref="O488:O490"/>
    <mergeCell ref="Q477:Q478"/>
    <mergeCell ref="Q574:Q577"/>
    <mergeCell ref="Q344:Q346"/>
    <mergeCell ref="O416:O422"/>
    <mergeCell ref="P344:P346"/>
    <mergeCell ref="I567:I572"/>
    <mergeCell ref="L555:L558"/>
    <mergeCell ref="P599:P602"/>
    <mergeCell ref="Q599:Q602"/>
    <mergeCell ref="Q584:Q592"/>
    <mergeCell ref="O584:O592"/>
    <mergeCell ref="B488:B490"/>
    <mergeCell ref="B470:B476"/>
    <mergeCell ref="P452:P458"/>
    <mergeCell ref="I593:I598"/>
    <mergeCell ref="J593:J598"/>
    <mergeCell ref="K593:K598"/>
    <mergeCell ref="L593:L598"/>
    <mergeCell ref="M593:M598"/>
    <mergeCell ref="L491:L497"/>
    <mergeCell ref="M491:M497"/>
    <mergeCell ref="N491:N497"/>
    <mergeCell ref="O491:O497"/>
    <mergeCell ref="P491:P497"/>
    <mergeCell ref="C446:C451"/>
    <mergeCell ref="O344:O346"/>
    <mergeCell ref="M368:M371"/>
    <mergeCell ref="O349:O351"/>
    <mergeCell ref="K344:K346"/>
    <mergeCell ref="L344:L346"/>
    <mergeCell ref="J349:J351"/>
    <mergeCell ref="R344:R346"/>
    <mergeCell ref="K286:K296"/>
    <mergeCell ref="L286:L296"/>
    <mergeCell ref="J297:J300"/>
    <mergeCell ref="C325:C331"/>
    <mergeCell ref="I325:I331"/>
    <mergeCell ref="I316:I318"/>
    <mergeCell ref="R339:R341"/>
    <mergeCell ref="J332:J338"/>
    <mergeCell ref="Q309:Q312"/>
    <mergeCell ref="P325:P331"/>
    <mergeCell ref="B339:B341"/>
    <mergeCell ref="A309:A312"/>
    <mergeCell ref="B309:B312"/>
    <mergeCell ref="B316:B318"/>
    <mergeCell ref="N325:N331"/>
    <mergeCell ref="N316:N318"/>
    <mergeCell ref="L309:L312"/>
    <mergeCell ref="K316:K318"/>
    <mergeCell ref="J316:J318"/>
    <mergeCell ref="A303:B303"/>
    <mergeCell ref="C316:C318"/>
    <mergeCell ref="C309:C312"/>
    <mergeCell ref="C297:C300"/>
    <mergeCell ref="J286:J296"/>
    <mergeCell ref="K309:K312"/>
    <mergeCell ref="A286:A296"/>
    <mergeCell ref="A316:A318"/>
    <mergeCell ref="I286:I296"/>
    <mergeCell ref="I309:I312"/>
    <mergeCell ref="P297:P300"/>
    <mergeCell ref="N297:N300"/>
    <mergeCell ref="A307:R307"/>
    <mergeCell ref="N286:N296"/>
    <mergeCell ref="N272:N275"/>
    <mergeCell ref="M309:M312"/>
    <mergeCell ref="O297:O300"/>
    <mergeCell ref="K278:K282"/>
    <mergeCell ref="N309:N312"/>
    <mergeCell ref="K272:K275"/>
    <mergeCell ref="L278:L282"/>
    <mergeCell ref="M203:M209"/>
    <mergeCell ref="I253:I264"/>
    <mergeCell ref="O316:O318"/>
    <mergeCell ref="L316:L318"/>
    <mergeCell ref="O309:O312"/>
    <mergeCell ref="L297:L300"/>
    <mergeCell ref="N278:N282"/>
    <mergeCell ref="M297:M300"/>
    <mergeCell ref="K297:K300"/>
    <mergeCell ref="J142:J152"/>
    <mergeCell ref="I142:I152"/>
    <mergeCell ref="C135:C141"/>
    <mergeCell ref="J135:J141"/>
    <mergeCell ref="J126:J129"/>
    <mergeCell ref="A135:A141"/>
    <mergeCell ref="A131:R131"/>
    <mergeCell ref="O135:O141"/>
    <mergeCell ref="L126:L129"/>
    <mergeCell ref="C142:C152"/>
    <mergeCell ref="L182:L184"/>
    <mergeCell ref="L235:L239"/>
    <mergeCell ref="R203:R209"/>
    <mergeCell ref="N187:N189"/>
    <mergeCell ref="K153:K156"/>
    <mergeCell ref="M135:M141"/>
    <mergeCell ref="K142:K152"/>
    <mergeCell ref="K135:K141"/>
    <mergeCell ref="L135:L141"/>
    <mergeCell ref="N153:N156"/>
    <mergeCell ref="M224:M227"/>
    <mergeCell ref="M182:M184"/>
    <mergeCell ref="N182:N184"/>
    <mergeCell ref="M212:M214"/>
    <mergeCell ref="O196:O202"/>
    <mergeCell ref="N203:N209"/>
    <mergeCell ref="R182:R184"/>
    <mergeCell ref="R196:R202"/>
    <mergeCell ref="R187:R189"/>
    <mergeCell ref="Q196:Q202"/>
    <mergeCell ref="O650:O656"/>
    <mergeCell ref="R643:R649"/>
    <mergeCell ref="P224:P227"/>
    <mergeCell ref="O278:O282"/>
    <mergeCell ref="P272:P275"/>
    <mergeCell ref="P309:P312"/>
    <mergeCell ref="A509:A520"/>
    <mergeCell ref="N509:N520"/>
    <mergeCell ref="O509:O520"/>
    <mergeCell ref="O477:O478"/>
    <mergeCell ref="N477:N478"/>
    <mergeCell ref="Q491:Q497"/>
    <mergeCell ref="I491:I497"/>
    <mergeCell ref="J491:J497"/>
    <mergeCell ref="K491:K497"/>
    <mergeCell ref="C491:C497"/>
    <mergeCell ref="M659:M662"/>
    <mergeCell ref="N452:N458"/>
    <mergeCell ref="B433:B445"/>
    <mergeCell ref="B491:B497"/>
    <mergeCell ref="K521:K530"/>
    <mergeCell ref="J643:J649"/>
    <mergeCell ref="K477:K478"/>
    <mergeCell ref="N593:N598"/>
    <mergeCell ref="N650:N656"/>
    <mergeCell ref="B446:B451"/>
    <mergeCell ref="A446:A451"/>
    <mergeCell ref="A433:A445"/>
    <mergeCell ref="A485:R485"/>
    <mergeCell ref="R659:R662"/>
    <mergeCell ref="R605:R607"/>
    <mergeCell ref="A609:R609"/>
    <mergeCell ref="A605:A607"/>
    <mergeCell ref="N659:N662"/>
    <mergeCell ref="M650:M656"/>
    <mergeCell ref="A491:A497"/>
    <mergeCell ref="Q93:Q97"/>
    <mergeCell ref="R93:R97"/>
    <mergeCell ref="P93:P97"/>
    <mergeCell ref="R629:R631"/>
    <mergeCell ref="Q605:Q607"/>
    <mergeCell ref="R617:R619"/>
    <mergeCell ref="P629:P631"/>
    <mergeCell ref="R610:R616"/>
    <mergeCell ref="A358:R358"/>
    <mergeCell ref="J567:J572"/>
    <mergeCell ref="C673:C676"/>
    <mergeCell ref="K650:K656"/>
    <mergeCell ref="L665:L672"/>
    <mergeCell ref="I665:I672"/>
    <mergeCell ref="J650:J656"/>
    <mergeCell ref="J673:J676"/>
    <mergeCell ref="K673:K676"/>
    <mergeCell ref="L673:L676"/>
    <mergeCell ref="K659:K662"/>
    <mergeCell ref="L659:L662"/>
    <mergeCell ref="A218:A223"/>
    <mergeCell ref="B218:B223"/>
    <mergeCell ref="A285:R285"/>
    <mergeCell ref="A232:R232"/>
    <mergeCell ref="O235:O239"/>
    <mergeCell ref="I218:I223"/>
    <mergeCell ref="R218:R223"/>
    <mergeCell ref="O218:O223"/>
    <mergeCell ref="N218:N223"/>
    <mergeCell ref="J243:J246"/>
    <mergeCell ref="B297:B300"/>
    <mergeCell ref="C278:C282"/>
    <mergeCell ref="A423:A426"/>
    <mergeCell ref="C416:C422"/>
    <mergeCell ref="K423:K426"/>
    <mergeCell ref="I423:I426"/>
    <mergeCell ref="A414:R414"/>
    <mergeCell ref="Q416:Q422"/>
    <mergeCell ref="P416:P422"/>
    <mergeCell ref="R416:R422"/>
    <mergeCell ref="C339:C341"/>
    <mergeCell ref="A304:B304"/>
    <mergeCell ref="J325:J331"/>
    <mergeCell ref="A325:A331"/>
    <mergeCell ref="J309:J312"/>
    <mergeCell ref="A344:A346"/>
    <mergeCell ref="B344:B346"/>
    <mergeCell ref="C344:C346"/>
    <mergeCell ref="I344:I346"/>
    <mergeCell ref="I297:I300"/>
    <mergeCell ref="C332:C338"/>
    <mergeCell ref="I265:I271"/>
    <mergeCell ref="J272:J275"/>
    <mergeCell ref="I332:I338"/>
    <mergeCell ref="J278:J282"/>
    <mergeCell ref="C286:C296"/>
    <mergeCell ref="I272:I275"/>
    <mergeCell ref="C265:C271"/>
    <mergeCell ref="I278:I282"/>
    <mergeCell ref="I106:I109"/>
    <mergeCell ref="M118:M122"/>
    <mergeCell ref="J212:J214"/>
    <mergeCell ref="L153:L156"/>
    <mergeCell ref="L218:L223"/>
    <mergeCell ref="J388:J396"/>
    <mergeCell ref="I339:I341"/>
    <mergeCell ref="J218:J223"/>
    <mergeCell ref="J344:J346"/>
    <mergeCell ref="J265:J271"/>
    <mergeCell ref="K93:K97"/>
    <mergeCell ref="L93:L97"/>
    <mergeCell ref="M93:M97"/>
    <mergeCell ref="N93:N97"/>
    <mergeCell ref="O93:O97"/>
    <mergeCell ref="M332:M338"/>
    <mergeCell ref="K332:K338"/>
    <mergeCell ref="O159:O162"/>
    <mergeCell ref="O126:O129"/>
    <mergeCell ref="M106:M109"/>
    <mergeCell ref="O673:O676"/>
    <mergeCell ref="P360:P366"/>
    <mergeCell ref="N633:N636"/>
    <mergeCell ref="O633:O636"/>
    <mergeCell ref="O659:O662"/>
    <mergeCell ref="N673:N676"/>
    <mergeCell ref="N617:N619"/>
    <mergeCell ref="O499:O502"/>
    <mergeCell ref="A484:R484"/>
    <mergeCell ref="N665:N672"/>
    <mergeCell ref="P610:P616"/>
    <mergeCell ref="P643:P649"/>
    <mergeCell ref="A664:R664"/>
    <mergeCell ref="A643:A649"/>
    <mergeCell ref="I659:I662"/>
    <mergeCell ref="Q659:Q662"/>
    <mergeCell ref="K633:K636"/>
    <mergeCell ref="J659:J662"/>
    <mergeCell ref="C610:C616"/>
    <mergeCell ref="K643:K649"/>
    <mergeCell ref="M665:M672"/>
    <mergeCell ref="P650:P656"/>
    <mergeCell ref="O643:O649"/>
    <mergeCell ref="Q72:Q80"/>
    <mergeCell ref="A323:R323"/>
    <mergeCell ref="I101:I105"/>
    <mergeCell ref="J101:J105"/>
    <mergeCell ref="K101:K105"/>
    <mergeCell ref="R72:R80"/>
    <mergeCell ref="R286:R296"/>
    <mergeCell ref="N243:N246"/>
    <mergeCell ref="L253:L264"/>
    <mergeCell ref="Q286:Q296"/>
    <mergeCell ref="M278:M282"/>
    <mergeCell ref="P286:P296"/>
    <mergeCell ref="O286:O296"/>
    <mergeCell ref="Q272:Q275"/>
    <mergeCell ref="Q278:Q282"/>
    <mergeCell ref="P265:P271"/>
    <mergeCell ref="M265:M271"/>
    <mergeCell ref="R665:R672"/>
    <mergeCell ref="O665:O672"/>
    <mergeCell ref="P665:P672"/>
    <mergeCell ref="Q665:Q672"/>
    <mergeCell ref="Q650:Q656"/>
    <mergeCell ref="M344:M346"/>
    <mergeCell ref="M533:M537"/>
    <mergeCell ref="R521:R530"/>
    <mergeCell ref="R349:R351"/>
    <mergeCell ref="A357:R357"/>
    <mergeCell ref="N555:N558"/>
    <mergeCell ref="N533:N537"/>
    <mergeCell ref="O332:O338"/>
    <mergeCell ref="N344:N346"/>
    <mergeCell ref="O339:O341"/>
    <mergeCell ref="M339:M341"/>
    <mergeCell ref="M416:M422"/>
    <mergeCell ref="A540:R540"/>
    <mergeCell ref="Q533:Q537"/>
    <mergeCell ref="A416:A422"/>
    <mergeCell ref="Q509:Q520"/>
    <mergeCell ref="P521:P530"/>
    <mergeCell ref="Q521:Q530"/>
    <mergeCell ref="L533:L537"/>
    <mergeCell ref="L521:L530"/>
    <mergeCell ref="L541:L554"/>
    <mergeCell ref="K433:K445"/>
    <mergeCell ref="O368:O371"/>
    <mergeCell ref="R399:R402"/>
    <mergeCell ref="Q399:Q402"/>
    <mergeCell ref="N399:N402"/>
    <mergeCell ref="O399:O402"/>
    <mergeCell ref="R368:R371"/>
    <mergeCell ref="O377:O387"/>
    <mergeCell ref="P368:P371"/>
    <mergeCell ref="K368:K371"/>
    <mergeCell ref="O521:O530"/>
    <mergeCell ref="M521:M530"/>
    <mergeCell ref="J521:J530"/>
    <mergeCell ref="I509:I520"/>
    <mergeCell ref="C509:C520"/>
    <mergeCell ref="J509:J520"/>
    <mergeCell ref="L509:L520"/>
    <mergeCell ref="B423:B426"/>
    <mergeCell ref="M388:M396"/>
    <mergeCell ref="P388:P396"/>
    <mergeCell ref="R388:R396"/>
    <mergeCell ref="C399:C402"/>
    <mergeCell ref="A399:A402"/>
    <mergeCell ref="B399:B402"/>
    <mergeCell ref="J399:J402"/>
    <mergeCell ref="I416:I422"/>
    <mergeCell ref="J416:J422"/>
    <mergeCell ref="L388:L396"/>
    <mergeCell ref="B368:B371"/>
    <mergeCell ref="B416:B422"/>
    <mergeCell ref="K399:K402"/>
    <mergeCell ref="A413:R413"/>
    <mergeCell ref="K388:K396"/>
    <mergeCell ref="K416:K422"/>
    <mergeCell ref="N416:N422"/>
    <mergeCell ref="L399:L402"/>
    <mergeCell ref="J433:J445"/>
    <mergeCell ref="L433:L445"/>
    <mergeCell ref="M433:M445"/>
    <mergeCell ref="Q388:Q396"/>
    <mergeCell ref="Q433:Q445"/>
    <mergeCell ref="B388:B396"/>
    <mergeCell ref="O388:O396"/>
    <mergeCell ref="I399:I402"/>
    <mergeCell ref="P399:P402"/>
    <mergeCell ref="A405:R405"/>
    <mergeCell ref="C377:C387"/>
    <mergeCell ref="I377:I387"/>
    <mergeCell ref="Q360:Q366"/>
    <mergeCell ref="L368:L371"/>
    <mergeCell ref="K377:K387"/>
    <mergeCell ref="J368:J371"/>
    <mergeCell ref="J377:J387"/>
    <mergeCell ref="I368:I371"/>
    <mergeCell ref="C360:C366"/>
    <mergeCell ref="A360:A366"/>
    <mergeCell ref="Q377:Q387"/>
    <mergeCell ref="L377:L387"/>
    <mergeCell ref="I360:I366"/>
    <mergeCell ref="B377:B387"/>
    <mergeCell ref="A368:A371"/>
    <mergeCell ref="A377:A387"/>
    <mergeCell ref="A375:R375"/>
    <mergeCell ref="P377:P387"/>
    <mergeCell ref="R360:R366"/>
    <mergeCell ref="N521:N530"/>
    <mergeCell ref="P673:P676"/>
    <mergeCell ref="Q673:Q676"/>
    <mergeCell ref="A469:R469"/>
    <mergeCell ref="M399:M402"/>
    <mergeCell ref="C650:C656"/>
    <mergeCell ref="K665:K672"/>
    <mergeCell ref="A650:A656"/>
    <mergeCell ref="P423:P426"/>
    <mergeCell ref="C423:C426"/>
    <mergeCell ref="A659:A662"/>
    <mergeCell ref="G659:G662"/>
    <mergeCell ref="H659:H662"/>
    <mergeCell ref="C659:C662"/>
    <mergeCell ref="B659:B662"/>
    <mergeCell ref="I673:I676"/>
    <mergeCell ref="B665:B672"/>
    <mergeCell ref="C665:C672"/>
    <mergeCell ref="A673:A676"/>
    <mergeCell ref="B673:B676"/>
    <mergeCell ref="B650:B656"/>
    <mergeCell ref="F659:F662"/>
    <mergeCell ref="R673:R676"/>
    <mergeCell ref="R650:R656"/>
    <mergeCell ref="M633:M636"/>
    <mergeCell ref="I633:I636"/>
    <mergeCell ref="M643:M649"/>
    <mergeCell ref="N643:N649"/>
    <mergeCell ref="M673:M676"/>
    <mergeCell ref="J665:J672"/>
    <mergeCell ref="A665:A672"/>
    <mergeCell ref="J633:J636"/>
    <mergeCell ref="P659:P662"/>
    <mergeCell ref="R633:R636"/>
    <mergeCell ref="N629:N631"/>
    <mergeCell ref="A610:A616"/>
    <mergeCell ref="B610:B616"/>
    <mergeCell ref="M629:M631"/>
    <mergeCell ref="A633:A636"/>
    <mergeCell ref="I629:I631"/>
    <mergeCell ref="J617:J619"/>
    <mergeCell ref="K629:K631"/>
    <mergeCell ref="I610:I616"/>
    <mergeCell ref="C605:C607"/>
    <mergeCell ref="J605:J607"/>
    <mergeCell ref="K617:K619"/>
    <mergeCell ref="C629:C631"/>
    <mergeCell ref="J629:J631"/>
    <mergeCell ref="O610:O616"/>
    <mergeCell ref="J610:J616"/>
    <mergeCell ref="K605:K607"/>
    <mergeCell ref="I605:I607"/>
    <mergeCell ref="M610:M616"/>
    <mergeCell ref="L610:L616"/>
    <mergeCell ref="Q629:Q631"/>
    <mergeCell ref="O629:O631"/>
    <mergeCell ref="L629:L631"/>
    <mergeCell ref="P633:P636"/>
    <mergeCell ref="Q633:Q636"/>
    <mergeCell ref="Q643:Q649"/>
    <mergeCell ref="L633:L636"/>
    <mergeCell ref="Q617:Q619"/>
    <mergeCell ref="Q610:Q616"/>
    <mergeCell ref="P617:P619"/>
    <mergeCell ref="L605:L607"/>
    <mergeCell ref="M605:M607"/>
    <mergeCell ref="P605:P607"/>
    <mergeCell ref="N610:N616"/>
    <mergeCell ref="O617:O619"/>
    <mergeCell ref="N605:N607"/>
    <mergeCell ref="O605:O607"/>
    <mergeCell ref="P533:P537"/>
    <mergeCell ref="M541:M554"/>
    <mergeCell ref="K567:K572"/>
    <mergeCell ref="F541:F544"/>
    <mergeCell ref="K555:K558"/>
    <mergeCell ref="I541:I554"/>
    <mergeCell ref="J533:J537"/>
    <mergeCell ref="G541:G544"/>
    <mergeCell ref="K541:K554"/>
    <mergeCell ref="J541:J554"/>
    <mergeCell ref="J555:J558"/>
    <mergeCell ref="I555:I558"/>
    <mergeCell ref="N541:N554"/>
    <mergeCell ref="R533:R537"/>
    <mergeCell ref="R499:R502"/>
    <mergeCell ref="L499:L502"/>
    <mergeCell ref="M509:M520"/>
    <mergeCell ref="O533:O537"/>
    <mergeCell ref="R509:R520"/>
    <mergeCell ref="P509:P520"/>
    <mergeCell ref="K446:K451"/>
    <mergeCell ref="K452:K458"/>
    <mergeCell ref="Q464:Q466"/>
    <mergeCell ref="K499:K502"/>
    <mergeCell ref="L477:L478"/>
    <mergeCell ref="N488:N490"/>
    <mergeCell ref="Q488:Q490"/>
    <mergeCell ref="L488:L490"/>
    <mergeCell ref="P499:P502"/>
    <mergeCell ref="Q499:Q502"/>
    <mergeCell ref="Q470:Q476"/>
    <mergeCell ref="N470:N476"/>
    <mergeCell ref="A470:A476"/>
    <mergeCell ref="L446:L451"/>
    <mergeCell ref="L470:L476"/>
    <mergeCell ref="K470:K476"/>
    <mergeCell ref="M446:M451"/>
    <mergeCell ref="N446:N451"/>
    <mergeCell ref="I470:I476"/>
    <mergeCell ref="J470:J476"/>
    <mergeCell ref="M470:M476"/>
    <mergeCell ref="N464:N466"/>
    <mergeCell ref="L464:L466"/>
    <mergeCell ref="J464:J466"/>
    <mergeCell ref="K464:K466"/>
    <mergeCell ref="M464:M466"/>
    <mergeCell ref="L452:L458"/>
    <mergeCell ref="R423:R426"/>
    <mergeCell ref="M423:M426"/>
    <mergeCell ref="O423:O426"/>
    <mergeCell ref="O433:O445"/>
    <mergeCell ref="L423:L426"/>
    <mergeCell ref="Q423:Q426"/>
    <mergeCell ref="N433:N445"/>
    <mergeCell ref="R433:R445"/>
    <mergeCell ref="A339:A341"/>
    <mergeCell ref="K349:K351"/>
    <mergeCell ref="Q339:Q341"/>
    <mergeCell ref="M452:M458"/>
    <mergeCell ref="N423:N426"/>
    <mergeCell ref="J423:J426"/>
    <mergeCell ref="M349:M351"/>
    <mergeCell ref="J452:J458"/>
    <mergeCell ref="N360:N366"/>
    <mergeCell ref="J360:J366"/>
    <mergeCell ref="L332:L338"/>
    <mergeCell ref="O325:O331"/>
    <mergeCell ref="P332:P338"/>
    <mergeCell ref="M325:M331"/>
    <mergeCell ref="B332:B338"/>
    <mergeCell ref="K360:K366"/>
    <mergeCell ref="L325:L331"/>
    <mergeCell ref="L349:L351"/>
    <mergeCell ref="L360:L366"/>
    <mergeCell ref="M360:M366"/>
    <mergeCell ref="K265:K271"/>
    <mergeCell ref="R332:R338"/>
    <mergeCell ref="P339:P341"/>
    <mergeCell ref="Q332:Q338"/>
    <mergeCell ref="R235:R239"/>
    <mergeCell ref="Q316:Q318"/>
    <mergeCell ref="R316:R318"/>
    <mergeCell ref="P235:P239"/>
    <mergeCell ref="R309:R312"/>
    <mergeCell ref="R253:R264"/>
    <mergeCell ref="L272:L275"/>
    <mergeCell ref="L265:L271"/>
    <mergeCell ref="O272:O275"/>
    <mergeCell ref="M272:M275"/>
    <mergeCell ref="O265:O271"/>
    <mergeCell ref="R272:R275"/>
    <mergeCell ref="Q265:Q271"/>
    <mergeCell ref="N265:N271"/>
    <mergeCell ref="R278:R282"/>
    <mergeCell ref="M286:M296"/>
    <mergeCell ref="P316:P318"/>
    <mergeCell ref="O253:O264"/>
    <mergeCell ref="Q253:Q264"/>
    <mergeCell ref="P278:P282"/>
    <mergeCell ref="M316:M318"/>
    <mergeCell ref="R297:R300"/>
    <mergeCell ref="P253:P264"/>
    <mergeCell ref="R265:R271"/>
    <mergeCell ref="A81:A90"/>
    <mergeCell ref="B106:B109"/>
    <mergeCell ref="C106:C109"/>
    <mergeCell ref="P243:P246"/>
    <mergeCell ref="N253:N264"/>
    <mergeCell ref="N224:N227"/>
    <mergeCell ref="N106:N109"/>
    <mergeCell ref="J196:J202"/>
    <mergeCell ref="O203:O209"/>
    <mergeCell ref="A233:R233"/>
    <mergeCell ref="C81:C90"/>
    <mergeCell ref="B135:B141"/>
    <mergeCell ref="B126:B129"/>
    <mergeCell ref="L101:L105"/>
    <mergeCell ref="M101:M105"/>
    <mergeCell ref="B81:B90"/>
    <mergeCell ref="B101:B105"/>
    <mergeCell ref="C101:C105"/>
    <mergeCell ref="J118:J122"/>
    <mergeCell ref="I135:I141"/>
    <mergeCell ref="N101:N105"/>
    <mergeCell ref="I93:I97"/>
    <mergeCell ref="J93:J97"/>
    <mergeCell ref="Q118:Q122"/>
    <mergeCell ref="A106:A109"/>
    <mergeCell ref="K106:K109"/>
    <mergeCell ref="L106:L109"/>
    <mergeCell ref="P118:P122"/>
    <mergeCell ref="P106:P109"/>
    <mergeCell ref="O101:O105"/>
    <mergeCell ref="O106:O109"/>
    <mergeCell ref="Q126:Q129"/>
    <mergeCell ref="R142:R152"/>
    <mergeCell ref="O142:O152"/>
    <mergeCell ref="Q135:Q141"/>
    <mergeCell ref="N135:N141"/>
    <mergeCell ref="N118:N122"/>
    <mergeCell ref="R106:R109"/>
    <mergeCell ref="Q142:Q152"/>
    <mergeCell ref="N126:N129"/>
    <mergeCell ref="O118:O122"/>
    <mergeCell ref="L142:L152"/>
    <mergeCell ref="I159:I162"/>
    <mergeCell ref="I153:I156"/>
    <mergeCell ref="B153:B156"/>
    <mergeCell ref="A142:A152"/>
    <mergeCell ref="M126:M129"/>
    <mergeCell ref="K126:K129"/>
    <mergeCell ref="N142:N152"/>
    <mergeCell ref="M153:M156"/>
    <mergeCell ref="R101:R105"/>
    <mergeCell ref="Q159:Q162"/>
    <mergeCell ref="Q106:Q109"/>
    <mergeCell ref="R126:R129"/>
    <mergeCell ref="P126:P129"/>
    <mergeCell ref="R159:R162"/>
    <mergeCell ref="Q101:Q105"/>
    <mergeCell ref="P101:P105"/>
    <mergeCell ref="P153:P156"/>
    <mergeCell ref="R118:R122"/>
    <mergeCell ref="A101:A105"/>
    <mergeCell ref="B93:B97"/>
    <mergeCell ref="C93:C97"/>
    <mergeCell ref="A126:A129"/>
    <mergeCell ref="A118:A122"/>
    <mergeCell ref="A93:A97"/>
    <mergeCell ref="C118:C122"/>
    <mergeCell ref="B118:B122"/>
    <mergeCell ref="C126:C129"/>
    <mergeCell ref="I118:I122"/>
    <mergeCell ref="R153:R156"/>
    <mergeCell ref="A194:R194"/>
    <mergeCell ref="K196:K202"/>
    <mergeCell ref="B196:B202"/>
    <mergeCell ref="C196:C202"/>
    <mergeCell ref="Q187:Q189"/>
    <mergeCell ref="B187:B189"/>
    <mergeCell ref="A166:A172"/>
    <mergeCell ref="I126:I129"/>
    <mergeCell ref="P142:P152"/>
    <mergeCell ref="K166:K172"/>
    <mergeCell ref="M166:M172"/>
    <mergeCell ref="P135:P141"/>
    <mergeCell ref="O153:O156"/>
    <mergeCell ref="P166:P172"/>
    <mergeCell ref="O166:O172"/>
    <mergeCell ref="K159:K162"/>
    <mergeCell ref="L166:L172"/>
    <mergeCell ref="P159:P162"/>
    <mergeCell ref="N166:N172"/>
    <mergeCell ref="L159:L162"/>
    <mergeCell ref="N159:N162"/>
    <mergeCell ref="C224:C227"/>
    <mergeCell ref="A179:R179"/>
    <mergeCell ref="B159:B162"/>
    <mergeCell ref="J182:J184"/>
    <mergeCell ref="K182:K184"/>
    <mergeCell ref="B166:B172"/>
    <mergeCell ref="A159:A162"/>
    <mergeCell ref="C349:C351"/>
    <mergeCell ref="J224:J227"/>
    <mergeCell ref="C272:C275"/>
    <mergeCell ref="I187:I189"/>
    <mergeCell ref="A251:R251"/>
    <mergeCell ref="A187:A189"/>
    <mergeCell ref="L339:L341"/>
    <mergeCell ref="K218:K223"/>
    <mergeCell ref="I235:I239"/>
    <mergeCell ref="K235:K239"/>
    <mergeCell ref="H348:J348"/>
    <mergeCell ref="K325:K331"/>
    <mergeCell ref="A306:R306"/>
    <mergeCell ref="A349:A351"/>
    <mergeCell ref="A196:A202"/>
    <mergeCell ref="B182:B184"/>
    <mergeCell ref="A224:A227"/>
    <mergeCell ref="M243:M246"/>
    <mergeCell ref="L224:L227"/>
    <mergeCell ref="C235:C239"/>
    <mergeCell ref="R212:R214"/>
    <mergeCell ref="P212:P214"/>
    <mergeCell ref="L212:L214"/>
    <mergeCell ref="K253:K264"/>
    <mergeCell ref="A212:A214"/>
    <mergeCell ref="R243:R246"/>
    <mergeCell ref="M253:M264"/>
    <mergeCell ref="N235:N239"/>
    <mergeCell ref="J235:J239"/>
    <mergeCell ref="C243:C246"/>
    <mergeCell ref="P196:P202"/>
    <mergeCell ref="O182:O184"/>
    <mergeCell ref="B212:B214"/>
    <mergeCell ref="I243:I246"/>
    <mergeCell ref="J187:J189"/>
    <mergeCell ref="C182:C184"/>
    <mergeCell ref="K212:K214"/>
    <mergeCell ref="J203:J209"/>
    <mergeCell ref="C212:C214"/>
    <mergeCell ref="I182:I184"/>
    <mergeCell ref="A332:A338"/>
    <mergeCell ref="A253:A264"/>
    <mergeCell ref="A265:A271"/>
    <mergeCell ref="A272:A275"/>
    <mergeCell ref="A278:A282"/>
    <mergeCell ref="C187:C189"/>
    <mergeCell ref="A243:A246"/>
    <mergeCell ref="C218:C223"/>
    <mergeCell ref="C253:C264"/>
    <mergeCell ref="A297:A300"/>
    <mergeCell ref="B286:B296"/>
    <mergeCell ref="B272:B275"/>
    <mergeCell ref="J159:J162"/>
    <mergeCell ref="K243:K246"/>
    <mergeCell ref="C203:C209"/>
    <mergeCell ref="I203:I209"/>
    <mergeCell ref="C159:C162"/>
    <mergeCell ref="I166:I172"/>
    <mergeCell ref="C166:C172"/>
    <mergeCell ref="J253:J264"/>
    <mergeCell ref="I349:I351"/>
    <mergeCell ref="N349:N351"/>
    <mergeCell ref="Q235:Q239"/>
    <mergeCell ref="B224:B227"/>
    <mergeCell ref="Q297:Q300"/>
    <mergeCell ref="I224:I227"/>
    <mergeCell ref="Q243:Q246"/>
    <mergeCell ref="L243:L246"/>
    <mergeCell ref="O243:O246"/>
    <mergeCell ref="B253:B264"/>
    <mergeCell ref="R325:R331"/>
    <mergeCell ref="R459:R461"/>
    <mergeCell ref="B278:B282"/>
    <mergeCell ref="R446:R451"/>
    <mergeCell ref="B325:B331"/>
    <mergeCell ref="N368:N371"/>
    <mergeCell ref="B349:B351"/>
    <mergeCell ref="I388:I396"/>
    <mergeCell ref="N339:N341"/>
    <mergeCell ref="B360:B366"/>
    <mergeCell ref="N332:N338"/>
    <mergeCell ref="R464:R466"/>
    <mergeCell ref="R452:R458"/>
    <mergeCell ref="O464:O466"/>
    <mergeCell ref="O446:O451"/>
    <mergeCell ref="P446:P451"/>
    <mergeCell ref="Q446:Q451"/>
    <mergeCell ref="Q349:Q351"/>
    <mergeCell ref="R377:R387"/>
    <mergeCell ref="N388:N396"/>
    <mergeCell ref="M52:M53"/>
    <mergeCell ref="M62:M65"/>
    <mergeCell ref="A165:R165"/>
    <mergeCell ref="A182:A184"/>
    <mergeCell ref="B265:B271"/>
    <mergeCell ref="A56:R56"/>
    <mergeCell ref="R224:R227"/>
    <mergeCell ref="B243:B246"/>
    <mergeCell ref="B142:B152"/>
    <mergeCell ref="M72:M80"/>
    <mergeCell ref="Q452:Q458"/>
    <mergeCell ref="P72:P80"/>
    <mergeCell ref="P459:P461"/>
    <mergeCell ref="Q459:Q461"/>
    <mergeCell ref="B72:B80"/>
    <mergeCell ref="C72:C80"/>
    <mergeCell ref="L81:L90"/>
    <mergeCell ref="M81:M90"/>
    <mergeCell ref="M142:M152"/>
    <mergeCell ref="Q325:Q331"/>
    <mergeCell ref="J72:J80"/>
    <mergeCell ref="A67:R67"/>
    <mergeCell ref="L72:L80"/>
    <mergeCell ref="K72:K80"/>
    <mergeCell ref="K57:K60"/>
    <mergeCell ref="R62:R65"/>
    <mergeCell ref="I72:I80"/>
    <mergeCell ref="Q57:Q60"/>
    <mergeCell ref="L62:L65"/>
    <mergeCell ref="O62:O65"/>
    <mergeCell ref="B62:B65"/>
    <mergeCell ref="N57:N60"/>
    <mergeCell ref="C62:C65"/>
    <mergeCell ref="J57:J60"/>
    <mergeCell ref="O57:O60"/>
    <mergeCell ref="I57:I60"/>
    <mergeCell ref="K62:K65"/>
    <mergeCell ref="L57:L60"/>
    <mergeCell ref="A133:R133"/>
    <mergeCell ref="R135:R141"/>
    <mergeCell ref="Q81:Q90"/>
    <mergeCell ref="A116:R116"/>
    <mergeCell ref="A115:R115"/>
    <mergeCell ref="L118:L122"/>
    <mergeCell ref="K118:K122"/>
    <mergeCell ref="P81:P90"/>
    <mergeCell ref="K81:K90"/>
    <mergeCell ref="J106:J109"/>
    <mergeCell ref="N377:N387"/>
    <mergeCell ref="K339:K341"/>
    <mergeCell ref="M377:M387"/>
    <mergeCell ref="M159:M162"/>
    <mergeCell ref="J166:J172"/>
    <mergeCell ref="Q52:R53"/>
    <mergeCell ref="N72:N80"/>
    <mergeCell ref="O360:O366"/>
    <mergeCell ref="Q224:Q227"/>
    <mergeCell ref="A191:R191"/>
    <mergeCell ref="D52:D54"/>
    <mergeCell ref="G52:I53"/>
    <mergeCell ref="N62:N65"/>
    <mergeCell ref="I62:I65"/>
    <mergeCell ref="P62:P65"/>
    <mergeCell ref="R57:R60"/>
    <mergeCell ref="M57:M60"/>
    <mergeCell ref="Q62:Q65"/>
    <mergeCell ref="P57:P60"/>
    <mergeCell ref="J62:J65"/>
    <mergeCell ref="A3:C3"/>
    <mergeCell ref="A4:C4"/>
    <mergeCell ref="A6:C6"/>
    <mergeCell ref="A52:A54"/>
    <mergeCell ref="C52:C54"/>
    <mergeCell ref="J81:J90"/>
    <mergeCell ref="A62:A65"/>
    <mergeCell ref="B52:B54"/>
    <mergeCell ref="J52:L53"/>
    <mergeCell ref="E52:F53"/>
    <mergeCell ref="A153:A156"/>
    <mergeCell ref="C153:C156"/>
    <mergeCell ref="A72:A80"/>
    <mergeCell ref="A50:R50"/>
    <mergeCell ref="A70:R70"/>
    <mergeCell ref="N52:P53"/>
    <mergeCell ref="Q153:Q156"/>
    <mergeCell ref="I81:I90"/>
    <mergeCell ref="R81:R90"/>
    <mergeCell ref="J153:J156"/>
    <mergeCell ref="A629:A631"/>
    <mergeCell ref="I643:I649"/>
    <mergeCell ref="I617:I619"/>
    <mergeCell ref="B643:B649"/>
    <mergeCell ref="C643:C649"/>
    <mergeCell ref="A641:R641"/>
    <mergeCell ref="B633:B636"/>
    <mergeCell ref="C633:C636"/>
    <mergeCell ref="B617:B619"/>
    <mergeCell ref="L643:L649"/>
    <mergeCell ref="N567:N572"/>
    <mergeCell ref="C599:C602"/>
    <mergeCell ref="A574:A577"/>
    <mergeCell ref="A584:A592"/>
    <mergeCell ref="B584:B592"/>
    <mergeCell ref="A599:A602"/>
    <mergeCell ref="N574:N577"/>
    <mergeCell ref="M567:M572"/>
    <mergeCell ref="A567:A572"/>
    <mergeCell ref="R584:R592"/>
    <mergeCell ref="P584:P592"/>
    <mergeCell ref="L584:L592"/>
    <mergeCell ref="P574:P577"/>
    <mergeCell ref="K574:K577"/>
    <mergeCell ref="N584:N592"/>
    <mergeCell ref="D659:D662"/>
    <mergeCell ref="E659:E662"/>
    <mergeCell ref="M584:M592"/>
    <mergeCell ref="L574:L577"/>
    <mergeCell ref="I584:I592"/>
    <mergeCell ref="M574:M577"/>
    <mergeCell ref="J574:J577"/>
    <mergeCell ref="M617:M619"/>
    <mergeCell ref="I574:I577"/>
    <mergeCell ref="A579:R579"/>
    <mergeCell ref="A388:A396"/>
    <mergeCell ref="A555:A558"/>
    <mergeCell ref="I477:I478"/>
    <mergeCell ref="A499:A502"/>
    <mergeCell ref="C388:C396"/>
    <mergeCell ref="A533:A537"/>
    <mergeCell ref="A452:A458"/>
    <mergeCell ref="I452:I458"/>
    <mergeCell ref="A541:A554"/>
    <mergeCell ref="I433:I445"/>
    <mergeCell ref="A564:R564"/>
    <mergeCell ref="O555:O558"/>
    <mergeCell ref="H541:H544"/>
    <mergeCell ref="A464:A466"/>
    <mergeCell ref="P477:P478"/>
    <mergeCell ref="B629:B631"/>
    <mergeCell ref="A617:A619"/>
    <mergeCell ref="L617:L619"/>
    <mergeCell ref="C574:C577"/>
    <mergeCell ref="B605:B607"/>
    <mergeCell ref="C464:C466"/>
    <mergeCell ref="C470:C476"/>
    <mergeCell ref="J459:J461"/>
    <mergeCell ref="A507:R507"/>
    <mergeCell ref="P488:P490"/>
    <mergeCell ref="M459:M461"/>
    <mergeCell ref="O459:O461"/>
    <mergeCell ref="M477:M478"/>
    <mergeCell ref="R470:R476"/>
    <mergeCell ref="P470:P476"/>
    <mergeCell ref="Q368:Q371"/>
    <mergeCell ref="A459:A461"/>
    <mergeCell ref="N459:N461"/>
    <mergeCell ref="B452:B458"/>
    <mergeCell ref="C555:C558"/>
    <mergeCell ref="B521:B530"/>
    <mergeCell ref="O452:O458"/>
    <mergeCell ref="I446:I451"/>
    <mergeCell ref="J446:J451"/>
    <mergeCell ref="M488:M490"/>
    <mergeCell ref="P555:P558"/>
    <mergeCell ref="R555:R558"/>
    <mergeCell ref="O574:O577"/>
    <mergeCell ref="C368:C371"/>
    <mergeCell ref="C452:C458"/>
    <mergeCell ref="O470:O476"/>
    <mergeCell ref="P464:P466"/>
    <mergeCell ref="L416:L422"/>
    <mergeCell ref="A431:R431"/>
    <mergeCell ref="P433:P445"/>
    <mergeCell ref="I650:I656"/>
    <mergeCell ref="L650:L656"/>
    <mergeCell ref="J584:J592"/>
    <mergeCell ref="A625:R625"/>
    <mergeCell ref="K610:K616"/>
    <mergeCell ref="R567:R572"/>
    <mergeCell ref="B567:B572"/>
    <mergeCell ref="C567:C572"/>
    <mergeCell ref="B574:B577"/>
    <mergeCell ref="C617:C619"/>
    <mergeCell ref="B235:B239"/>
    <mergeCell ref="P218:P223"/>
    <mergeCell ref="I212:I214"/>
    <mergeCell ref="A203:A209"/>
    <mergeCell ref="Q212:Q214"/>
    <mergeCell ref="O224:O227"/>
    <mergeCell ref="A235:A239"/>
    <mergeCell ref="M235:M239"/>
    <mergeCell ref="K224:K227"/>
    <mergeCell ref="N212:N214"/>
    <mergeCell ref="A178:R178"/>
    <mergeCell ref="Q218:Q223"/>
    <mergeCell ref="Q182:Q184"/>
    <mergeCell ref="P203:P209"/>
    <mergeCell ref="L196:L202"/>
    <mergeCell ref="I196:I202"/>
    <mergeCell ref="B203:B209"/>
    <mergeCell ref="P182:P184"/>
    <mergeCell ref="O187:O189"/>
    <mergeCell ref="Q203:Q209"/>
    <mergeCell ref="J339:J341"/>
    <mergeCell ref="M187:M189"/>
    <mergeCell ref="O72:O80"/>
    <mergeCell ref="P349:P351"/>
    <mergeCell ref="P187:P189"/>
    <mergeCell ref="A100:R100"/>
    <mergeCell ref="N81:N90"/>
    <mergeCell ref="O81:O90"/>
    <mergeCell ref="R166:R172"/>
    <mergeCell ref="M218:M223"/>
    <mergeCell ref="Q166:Q172"/>
    <mergeCell ref="A217:R217"/>
    <mergeCell ref="A477:A478"/>
    <mergeCell ref="B477:B478"/>
    <mergeCell ref="C477:C478"/>
    <mergeCell ref="K459:K461"/>
    <mergeCell ref="B464:B466"/>
    <mergeCell ref="B459:B461"/>
    <mergeCell ref="I464:I466"/>
    <mergeCell ref="C433:C445"/>
    <mergeCell ref="K187:K189"/>
    <mergeCell ref="N196:N202"/>
    <mergeCell ref="L203:L209"/>
    <mergeCell ref="L187:L189"/>
    <mergeCell ref="O212:O214"/>
    <mergeCell ref="M196:M202"/>
    <mergeCell ref="K203:K209"/>
    <mergeCell ref="C488:C490"/>
    <mergeCell ref="K488:K490"/>
    <mergeCell ref="B499:B502"/>
    <mergeCell ref="I488:I490"/>
    <mergeCell ref="L459:L461"/>
    <mergeCell ref="J477:J478"/>
    <mergeCell ref="C459:C461"/>
    <mergeCell ref="I459:I461"/>
    <mergeCell ref="C499:C502"/>
    <mergeCell ref="I499:I502"/>
    <mergeCell ref="J488:J490"/>
    <mergeCell ref="C521:C530"/>
    <mergeCell ref="J499:J502"/>
    <mergeCell ref="R574:R577"/>
    <mergeCell ref="R541:R554"/>
    <mergeCell ref="P567:P572"/>
    <mergeCell ref="O567:O572"/>
    <mergeCell ref="P541:P554"/>
    <mergeCell ref="O541:O554"/>
    <mergeCell ref="N499:N502"/>
    <mergeCell ref="B509:B520"/>
    <mergeCell ref="I533:I537"/>
    <mergeCell ref="C541:C554"/>
    <mergeCell ref="B541:B554"/>
    <mergeCell ref="Q567:Q572"/>
    <mergeCell ref="I521:I530"/>
    <mergeCell ref="Q555:Q558"/>
    <mergeCell ref="E541:E544"/>
    <mergeCell ref="M555:M558"/>
    <mergeCell ref="K533:K537"/>
    <mergeCell ref="C584:C592"/>
    <mergeCell ref="A582:R582"/>
    <mergeCell ref="K584:K592"/>
    <mergeCell ref="B555:B558"/>
    <mergeCell ref="K509:K520"/>
    <mergeCell ref="M499:M502"/>
    <mergeCell ref="B533:B537"/>
    <mergeCell ref="C533:C537"/>
    <mergeCell ref="A521:A530"/>
    <mergeCell ref="Q541:Q554"/>
    <mergeCell ref="B599:B602"/>
    <mergeCell ref="O593:O598"/>
    <mergeCell ref="P593:P598"/>
    <mergeCell ref="Q593:Q598"/>
    <mergeCell ref="A488:A490"/>
    <mergeCell ref="A593:A598"/>
    <mergeCell ref="B593:B598"/>
    <mergeCell ref="C593:C598"/>
    <mergeCell ref="A565:R565"/>
    <mergeCell ref="L567:L572"/>
  </mergeCells>
  <printOptions/>
  <pageMargins left="0.7874015748031497" right="0.1968503937007874" top="0.3937007874015748" bottom="0.3937007874015748" header="0" footer="0"/>
  <pageSetup horizontalDpi="600" verticalDpi="600" orientation="landscape" paperSize="9" scale="47" r:id="rId2"/>
  <rowBreaks count="11" manualBreakCount="11">
    <brk id="48" max="255" man="1"/>
    <brk id="112" max="255" man="1"/>
    <brk id="176" max="255" man="1"/>
    <brk id="230" max="255" man="1"/>
    <brk id="304" max="255" man="1"/>
    <brk id="355" max="255" man="1"/>
    <brk id="411" max="255" man="1"/>
    <brk id="481" max="255" man="1"/>
    <brk id="562" max="255" man="1"/>
    <brk id="623" max="20" man="1"/>
    <brk id="680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</dc:creator>
  <cp:keywords/>
  <dc:description/>
  <cp:lastModifiedBy>qwerty</cp:lastModifiedBy>
  <cp:lastPrinted>2020-06-26T11:23:35Z</cp:lastPrinted>
  <dcterms:created xsi:type="dcterms:W3CDTF">2007-05-14T15:29:27Z</dcterms:created>
  <dcterms:modified xsi:type="dcterms:W3CDTF">2021-03-29T11:27:37Z</dcterms:modified>
  <cp:category/>
  <cp:version/>
  <cp:contentType/>
  <cp:contentStatus/>
</cp:coreProperties>
</file>